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Sc_kkutató_meteo_geofizikus" sheetId="1" r:id="rId1"/>
    <sheet name="BSc_geologia_specializacio" sheetId="2" r:id="rId2"/>
    <sheet name="segédtábla" sheetId="3" state="hidden" r:id="rId3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0">'BSc_kkutató_meteo_geofizikus'!$A$1:$H$120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<sst xmlns="http://schemas.openxmlformats.org/spreadsheetml/2006/main" count="1722" uniqueCount="493">
  <si>
    <t>Ea</t>
  </si>
  <si>
    <t>Gy</t>
  </si>
  <si>
    <t>Tantárgy</t>
  </si>
  <si>
    <t>Kód</t>
  </si>
  <si>
    <t>Előfeltétel I.</t>
  </si>
  <si>
    <t>Előfeltétel II.</t>
  </si>
  <si>
    <t>Tantárgyfelelős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</si>
  <si>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</si>
  <si>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</si>
  <si>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</si>
  <si>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</si>
  <si>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</si>
  <si>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</si>
  <si>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</si>
  <si>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</si>
  <si>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</si>
  <si>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Lgy</t>
  </si>
  <si>
    <t>Kritérium tárgyak (0 kredit)</t>
  </si>
  <si>
    <t>Előfeltétel III.</t>
  </si>
  <si>
    <t>ÖSSZESEN</t>
  </si>
  <si>
    <t>(t) = társfelvétel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</si>
  <si>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</si>
  <si>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</si>
  <si>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</si>
  <si>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</si>
  <si>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</si>
  <si>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</si>
  <si>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</si>
  <si>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</si>
  <si>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</si>
  <si>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</si>
  <si>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</si>
  <si>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</si>
  <si>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</si>
  <si>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</si>
  <si>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</si>
  <si>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</si>
  <si>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</si>
  <si>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</si>
  <si>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</si>
  <si>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konz</t>
  </si>
  <si>
    <t>Óra</t>
  </si>
  <si>
    <t>Kr.</t>
  </si>
  <si>
    <t>Ért.</t>
  </si>
  <si>
    <t>x</t>
  </si>
  <si>
    <t>K</t>
  </si>
  <si>
    <t>Gyj</t>
  </si>
  <si>
    <t>összes kontaktóra</t>
  </si>
  <si>
    <t>összes kredit</t>
  </si>
  <si>
    <t>összes kollokvium</t>
  </si>
  <si>
    <t>Matematika kritérium</t>
  </si>
  <si>
    <t>Aí</t>
  </si>
  <si>
    <t>Bevezetés a környezettudományba</t>
  </si>
  <si>
    <t>Kémiai alapfogalmak előadás</t>
  </si>
  <si>
    <t>Meteorológia előadás</t>
  </si>
  <si>
    <t>Bevezetés a fizikába 1. előadás</t>
  </si>
  <si>
    <t>Általános kémia előadás</t>
  </si>
  <si>
    <t>Kémiai számítások gyakorlat</t>
  </si>
  <si>
    <t>Bevezetés a fizikába 2. előadás</t>
  </si>
  <si>
    <t>Bevezetés a biológiába 3.</t>
  </si>
  <si>
    <t>Szabadon választható tárgyak 1.</t>
  </si>
  <si>
    <t>Analitikai kémia előadás</t>
  </si>
  <si>
    <t>Analitikai kémia gyakorlat</t>
  </si>
  <si>
    <t>Informatika 2. gyakorlat</t>
  </si>
  <si>
    <t>Környezetföldtan gyakorlat</t>
  </si>
  <si>
    <t>Szakmai gyakorlat (6 hét)</t>
  </si>
  <si>
    <t>Globális ökológia</t>
  </si>
  <si>
    <t>Környezettechnológia laborgyakorlat</t>
  </si>
  <si>
    <t>Szakdolgozati felkészítő</t>
  </si>
  <si>
    <t>Környezetminősítés laborgyakorlat</t>
  </si>
  <si>
    <t>Környezetfizika laborgyakorlat 1.</t>
  </si>
  <si>
    <t>Ökológia terepgyakorlat</t>
  </si>
  <si>
    <t>Környezeti ásványtan</t>
  </si>
  <si>
    <t>Kémiai technológia üzemlátogatás</t>
  </si>
  <si>
    <t>Környezettudományi számítások</t>
  </si>
  <si>
    <t xml:space="preserve">Szabadon választható tárgyak 2. </t>
  </si>
  <si>
    <t>Talajtan</t>
  </si>
  <si>
    <t>Hulladékgazdálkodás</t>
  </si>
  <si>
    <t>Növény- és állatismeret</t>
  </si>
  <si>
    <t>Növény- és állatismereti terepgyakorlat</t>
  </si>
  <si>
    <t>Geológiai alapok 1.</t>
  </si>
  <si>
    <t>Geológiai alapok 2.</t>
  </si>
  <si>
    <t>%</t>
  </si>
  <si>
    <t>kredit/óra arány</t>
  </si>
  <si>
    <t>kredit</t>
  </si>
  <si>
    <t>Kalapos Tibor</t>
  </si>
  <si>
    <t>Kovács József</t>
  </si>
  <si>
    <t>Tatár Enikő</t>
  </si>
  <si>
    <t>Hajnik Tünde</t>
  </si>
  <si>
    <t>Kiss Ádám</t>
  </si>
  <si>
    <t>Németh Tibor</t>
  </si>
  <si>
    <t>Horváth Ákos</t>
  </si>
  <si>
    <t>Weiszburg Tamás</t>
  </si>
  <si>
    <t>Machon Attila</t>
  </si>
  <si>
    <t>Felföldi Tamás</t>
  </si>
  <si>
    <t>Szalai Zoltán</t>
  </si>
  <si>
    <t>Zsemle Ferenc</t>
  </si>
  <si>
    <t>Pongrácz Rita</t>
  </si>
  <si>
    <t>Bartholy Judit</t>
  </si>
  <si>
    <t>(Kémiai alapfogalmak gyakorlat)</t>
  </si>
  <si>
    <t>(Kémiai alapfogalmak előadás)</t>
  </si>
  <si>
    <t>(Bevezetés a fizikába 1. gyakorlat)</t>
  </si>
  <si>
    <t>Csanád Máté</t>
  </si>
  <si>
    <t>Bánréviné Finta Viktória</t>
  </si>
  <si>
    <t>Tárnok Krisztián</t>
  </si>
  <si>
    <t>Szabó Csaba</t>
  </si>
  <si>
    <t>Róka András</t>
  </si>
  <si>
    <t>Csomós Petra</t>
  </si>
  <si>
    <t>(Bevezetés a fizikába 1. előadás)</t>
  </si>
  <si>
    <t>Zsély István</t>
  </si>
  <si>
    <t>Tarczay György</t>
  </si>
  <si>
    <t>Visnovitz Márton</t>
  </si>
  <si>
    <t>(Bevezetés a fizikába 2. gyakorlat)</t>
  </si>
  <si>
    <t>(Bevezetés a fizikába 2. előadás)</t>
  </si>
  <si>
    <t>Takács-Sánta András</t>
  </si>
  <si>
    <t>Mádlné Szőnyi Judit</t>
  </si>
  <si>
    <t>Tóth Attila</t>
  </si>
  <si>
    <t>Kovács Béla</t>
  </si>
  <si>
    <t>Turányi Tamás</t>
  </si>
  <si>
    <t>(Analitikai kémia előadás)</t>
  </si>
  <si>
    <t>(Alkalmazott statisztika gyakorlat)</t>
  </si>
  <si>
    <t>(Alkalmazott statisztika előadás)</t>
  </si>
  <si>
    <t>Gubicza Jenő</t>
  </si>
  <si>
    <t>(Mikrobiológia laborgyakorlat)</t>
  </si>
  <si>
    <t>(Általános mikrobiológia előadás)</t>
  </si>
  <si>
    <t>Kerekes Sándor</t>
  </si>
  <si>
    <t>Mikó János</t>
  </si>
  <si>
    <t>40 kredit előzetes teljesítése</t>
  </si>
  <si>
    <t>Kardos Levente</t>
  </si>
  <si>
    <t>Török János</t>
  </si>
  <si>
    <t>Angyal Zsuzsanna</t>
  </si>
  <si>
    <t>Salma Imre</t>
  </si>
  <si>
    <t>Rácz Krisztina</t>
  </si>
  <si>
    <t>Jakusch Pál</t>
  </si>
  <si>
    <t>Láng Emma</t>
  </si>
  <si>
    <t>Világi Ildikó</t>
  </si>
  <si>
    <t>Weiszburg tamás</t>
  </si>
  <si>
    <t>Településökológia</t>
  </si>
  <si>
    <t>Környezeti menedzsment</t>
  </si>
  <si>
    <t>Fenntartható helyi közösségek</t>
  </si>
  <si>
    <t>Az antizöld retorika vizsgálata</t>
  </si>
  <si>
    <t>Talajföldrajz előadás</t>
  </si>
  <si>
    <t>Talajföldrajz gyakorlat</t>
  </si>
  <si>
    <t>Alkalmazott geofizika</t>
  </si>
  <si>
    <t>Műszeres anyagvizsgálat laborgyakorlat</t>
  </si>
  <si>
    <t>Modern fizika közérthetően</t>
  </si>
  <si>
    <t>Kétkezi természetvédelem</t>
  </si>
  <si>
    <t>Hogyan írjunk szakdolgozatot?</t>
  </si>
  <si>
    <t>Műszeres anyagvizsgálat előadás</t>
  </si>
  <si>
    <t>Tóth Zoltán</t>
  </si>
  <si>
    <t>Székely Balázs</t>
  </si>
  <si>
    <t>(Talajföldrajz előadás)</t>
  </si>
  <si>
    <t>(Műszeres anyagvizsgálat előadás)</t>
  </si>
  <si>
    <t>(Műszeres anyagvizsgálat laborgyakorlat)</t>
  </si>
  <si>
    <t xml:space="preserve">Szabadon választható tárgyak 3. </t>
  </si>
  <si>
    <t>Szakdolgozat (10 kredit)</t>
  </si>
  <si>
    <t>Terepgyakorlat (geológia)</t>
  </si>
  <si>
    <t>geofterinfg17ga</t>
  </si>
  <si>
    <t>Geoinformatika geofizikusoknak</t>
  </si>
  <si>
    <t>geofadatfdg17ga</t>
  </si>
  <si>
    <t>Geofizikai adatfeldolgozás</t>
  </si>
  <si>
    <t>geoffbelsog17ea</t>
  </si>
  <si>
    <t>A Föld belső szerkezete</t>
  </si>
  <si>
    <t>geofgeoterg17ea</t>
  </si>
  <si>
    <t>Geotermika és radiometrikus kormeghatározás</t>
  </si>
  <si>
    <t>geofglobalg17ea</t>
  </si>
  <si>
    <t>Globális változások</t>
  </si>
  <si>
    <t>geofgravimg17ea</t>
  </si>
  <si>
    <t>Gravitációs és mágneses kutatómódszer</t>
  </si>
  <si>
    <t>DK</t>
  </si>
  <si>
    <t>geofgravimg17ga</t>
  </si>
  <si>
    <t>geofelektrg17ea</t>
  </si>
  <si>
    <t>Geoelektromos kutatómódszer</t>
  </si>
  <si>
    <t>geofelektrg17ga</t>
  </si>
  <si>
    <t>geofalkgeog17ga</t>
  </si>
  <si>
    <t>geofszeizmg17ea</t>
  </si>
  <si>
    <t>Szeizmika</t>
  </si>
  <si>
    <t>geofmelyfrg17ea</t>
  </si>
  <si>
    <t>Mélyfúrási geofizika</t>
  </si>
  <si>
    <t>geofmelyfrg17ga</t>
  </si>
  <si>
    <t>geofterep2g17ta</t>
  </si>
  <si>
    <t>Terepgyakorlat 2</t>
  </si>
  <si>
    <t>Alkalmazott geofizika modul</t>
  </si>
  <si>
    <t>Környezeti klimatológia gyakorlat</t>
  </si>
  <si>
    <t>glgasvany1g17ea</t>
  </si>
  <si>
    <t>Ásványtan 1.</t>
  </si>
  <si>
    <t>Ásványtan 1. gyakorlat</t>
  </si>
  <si>
    <t>Elemző földtan 1.</t>
  </si>
  <si>
    <t>Elemző földtan 1. gyakorlat</t>
  </si>
  <si>
    <t>glgosleny1g17ea</t>
  </si>
  <si>
    <t>Őslénytan 1.</t>
  </si>
  <si>
    <t>glgosleny1g17ga</t>
  </si>
  <si>
    <t>Őslénytan 1. gyakorlat</t>
  </si>
  <si>
    <t>glgfterep1g17ta</t>
  </si>
  <si>
    <t>Földtani terepgyakorlat 1.</t>
  </si>
  <si>
    <t>glgasvany2g17ea</t>
  </si>
  <si>
    <t>Ásványtan 2.</t>
  </si>
  <si>
    <t>Ásványtan 2. gyakorlat</t>
  </si>
  <si>
    <t>Elemző földtan 2.</t>
  </si>
  <si>
    <t>Elemző földtan 2. gyakorlat</t>
  </si>
  <si>
    <t>glgosleny2g17ea</t>
  </si>
  <si>
    <t>Őslénytan 2.</t>
  </si>
  <si>
    <t>glgosleny2g17ga</t>
  </si>
  <si>
    <t>Őslénytan 2. gyakorlat</t>
  </si>
  <si>
    <t>glgmagkoz0g17ea</t>
  </si>
  <si>
    <t>Magmás kőzettan</t>
  </si>
  <si>
    <t>glgmagkoz0g17ga</t>
  </si>
  <si>
    <t>Magmás kőzettan gyakorlat</t>
  </si>
  <si>
    <t>glgfotort0g17ea</t>
  </si>
  <si>
    <t>Földtörténet</t>
  </si>
  <si>
    <t>glgfotort0g17ga</t>
  </si>
  <si>
    <t>Földtörténet gyakorlat</t>
  </si>
  <si>
    <t>glgretegt0g17ea</t>
  </si>
  <si>
    <t>Rétegtan</t>
  </si>
  <si>
    <t>glgfterep2g17ta</t>
  </si>
  <si>
    <t>Földtani terepgyakorlat 2.</t>
  </si>
  <si>
    <t>ft4matfol3m17ea</t>
  </si>
  <si>
    <t xml:space="preserve">Matematika 3 </t>
  </si>
  <si>
    <t>ft4matfol3m17ga</t>
  </si>
  <si>
    <t>Matematika 3</t>
  </si>
  <si>
    <t>Faragó István</t>
  </si>
  <si>
    <t>Vektorszámítás a környezettanban</t>
  </si>
  <si>
    <t>CK</t>
  </si>
  <si>
    <t>Mészáros Róbert</t>
  </si>
  <si>
    <t>metklimat0g17ea</t>
  </si>
  <si>
    <t>Klimatológia</t>
  </si>
  <si>
    <t>metklimat0g17ga</t>
  </si>
  <si>
    <t>Klimatológia gy.</t>
  </si>
  <si>
    <t>Alkalmazott és környezeti klimatológia</t>
  </si>
  <si>
    <t>metszinop1g17ea</t>
  </si>
  <si>
    <t>Szinoptikus meteorológia</t>
  </si>
  <si>
    <t>Soósné Dezső Zsuzsanna</t>
  </si>
  <si>
    <t>metlegfiz1g17ea</t>
  </si>
  <si>
    <t>Légkörfizika 1</t>
  </si>
  <si>
    <t>Ács Ferenc</t>
  </si>
  <si>
    <t>metlegfiz1g17ga</t>
  </si>
  <si>
    <t>metlegfiz2g17ea</t>
  </si>
  <si>
    <t>Légkörfizika 2</t>
  </si>
  <si>
    <t>metlegfiz2g17ga</t>
  </si>
  <si>
    <t>Levegőkörnyezet</t>
  </si>
  <si>
    <t>metdinmet1g17ea</t>
  </si>
  <si>
    <t>Dinamikus meteorológia 1.</t>
  </si>
  <si>
    <t>metdinmet1g17ga</t>
  </si>
  <si>
    <t>Dinamikus meteorológia 1 gy.</t>
  </si>
  <si>
    <t>Weidinger Tamás</t>
  </si>
  <si>
    <t>metdinmet2g17ea</t>
  </si>
  <si>
    <t>Dinamikus meteorológia 2</t>
  </si>
  <si>
    <t>metdinmet2g17ga</t>
  </si>
  <si>
    <t>Dinamikus meteorológia 2 gy.</t>
  </si>
  <si>
    <t>Gherdán Katalin</t>
  </si>
  <si>
    <t>Sztanó Orsolya</t>
  </si>
  <si>
    <t>Kázmér Miklós</t>
  </si>
  <si>
    <t>Tóth Emőke</t>
  </si>
  <si>
    <t>Harangi Szabolcs</t>
  </si>
  <si>
    <t>Szakmány György</t>
  </si>
  <si>
    <t>Pálfy József</t>
  </si>
  <si>
    <t>geofprogrmg17ga</t>
  </si>
  <si>
    <t>Programozás geofizikusoknak</t>
  </si>
  <si>
    <t>ft2viztud0g17ea</t>
  </si>
  <si>
    <t>Visnovitz Ferenc</t>
  </si>
  <si>
    <t>ktaninfo1a17ga</t>
  </si>
  <si>
    <t>ktanbevkta17ea</t>
  </si>
  <si>
    <t>ktangeol1g17ea</t>
  </si>
  <si>
    <t>ktankealfok17ea</t>
  </si>
  <si>
    <t>ktankealfok17ga</t>
  </si>
  <si>
    <t>ktanmat1m17ga</t>
  </si>
  <si>
    <t>ktannovallb17ga</t>
  </si>
  <si>
    <t>ktanbevfi1f17ea</t>
  </si>
  <si>
    <t>ktanbevfi1f17ga</t>
  </si>
  <si>
    <t>ktannovallb17ta</t>
  </si>
  <si>
    <t>ktanaltkek17ea</t>
  </si>
  <si>
    <t>ktanmeteog17ea</t>
  </si>
  <si>
    <t>ktanbevfi2f17ea</t>
  </si>
  <si>
    <t>ktanbevfi2f17ga</t>
  </si>
  <si>
    <t>ktangisg17ga</t>
  </si>
  <si>
    <t>ktanmikrobb17ea</t>
  </si>
  <si>
    <t>ktanmikrobb17la</t>
  </si>
  <si>
    <t>ktankfizf17ea</t>
  </si>
  <si>
    <t>ktanallokob17ea</t>
  </si>
  <si>
    <t>ktannovokob17ea</t>
  </si>
  <si>
    <t>ktankgazda17ea</t>
  </si>
  <si>
    <t>ktankjoga17ea</t>
  </si>
  <si>
    <t>ktangloboka17ea</t>
  </si>
  <si>
    <t>ktantkvaa17ea</t>
  </si>
  <si>
    <t>ktanfizkemk17ea</t>
  </si>
  <si>
    <t>ktananalk17ea</t>
  </si>
  <si>
    <t>ktaninfo2a17ga</t>
  </si>
  <si>
    <t>ktantechnk17ea</t>
  </si>
  <si>
    <t>ktanminosk17ea</t>
  </si>
  <si>
    <t>ktankkemk17ea</t>
  </si>
  <si>
    <t>ktangeolg17ta</t>
  </si>
  <si>
    <t>ktananalk17la</t>
  </si>
  <si>
    <t>ktankemszak17ga</t>
  </si>
  <si>
    <t>ktanalkstam17ga</t>
  </si>
  <si>
    <t>ktanhullga17ga</t>
  </si>
  <si>
    <t>ktankklimga17ga</t>
  </si>
  <si>
    <t>ktantechnk17la</t>
  </si>
  <si>
    <t>ktankegtanb17ea</t>
  </si>
  <si>
    <t>ktanminosk17la</t>
  </si>
  <si>
    <t>ktanokolb17ta</t>
  </si>
  <si>
    <t>ktangeokemg17ea</t>
  </si>
  <si>
    <t>ktankasvg17ga</t>
  </si>
  <si>
    <t>ktantkvaa17ga</t>
  </si>
  <si>
    <t>ktankfiz2f17la</t>
  </si>
  <si>
    <t>ktankfiz1f17la</t>
  </si>
  <si>
    <t>ktantelokoa17ea</t>
  </si>
  <si>
    <t>ktankmenea17ea</t>
  </si>
  <si>
    <t>ktanfhka17ga</t>
  </si>
  <si>
    <t>ktanbioema17ga</t>
  </si>
  <si>
    <t>ktanazrva17ga</t>
  </si>
  <si>
    <t>ktantalfrl17ea</t>
  </si>
  <si>
    <t>ktantalfrl17ga</t>
  </si>
  <si>
    <t>ktankozetg17ga</t>
  </si>
  <si>
    <t>ktanmuszig17ea</t>
  </si>
  <si>
    <t>ktanmuszig17la</t>
  </si>
  <si>
    <t>ktanmofizf17ea</t>
  </si>
  <si>
    <t>ktanhiszg17ga</t>
  </si>
  <si>
    <t>metszinop1g17la</t>
  </si>
  <si>
    <t>Balázs László</t>
  </si>
  <si>
    <t>Galsa Attila</t>
  </si>
  <si>
    <t>Lenkey László</t>
  </si>
  <si>
    <t>Ferencz Csaba</t>
  </si>
  <si>
    <t>Kis Károly</t>
  </si>
  <si>
    <t>Tóth Tamás</t>
  </si>
  <si>
    <t>Drahos Dezső</t>
  </si>
  <si>
    <t>Bioszféra és ember gyakorlat</t>
  </si>
  <si>
    <t>ft2tergeo0g17ga</t>
  </si>
  <si>
    <t>Termálvizek és geotermia</t>
  </si>
  <si>
    <t>bevbiol1b17ea</t>
  </si>
  <si>
    <t>bevbiol2b17ea</t>
  </si>
  <si>
    <t>bevbiol3b17ea</t>
  </si>
  <si>
    <t xml:space="preserve">Mikrobiológia laborgyakorlat </t>
  </si>
  <si>
    <t>Térképismeret és geoinformációs rendszerek</t>
  </si>
  <si>
    <t xml:space="preserve">Geológiai alapok 2. </t>
  </si>
  <si>
    <t>ÖSSZES</t>
  </si>
  <si>
    <t>glgfoldt10g17ea</t>
  </si>
  <si>
    <t>glgfoldt10g17ga</t>
  </si>
  <si>
    <t>glgfoldt20g17ga</t>
  </si>
  <si>
    <t>glgfoldt20g17ea</t>
  </si>
  <si>
    <t>geofnukleag17ga</t>
  </si>
  <si>
    <t>Nukleáris módszerek a geofizikában</t>
  </si>
  <si>
    <t>Nagyságrendi becslések a földtudományokban</t>
  </si>
  <si>
    <t xml:space="preserve">Környezetfizika laborgyakorlat 2. </t>
  </si>
  <si>
    <t>glgasvany1g17la</t>
  </si>
  <si>
    <t>glgasvany2g17la</t>
  </si>
  <si>
    <t>(Talajföldrajz gyakorlat)</t>
  </si>
  <si>
    <t>Bánóczi Zoltán</t>
  </si>
  <si>
    <t>Szerves kémia és biokémia laborgyakorlat</t>
  </si>
  <si>
    <t>ktanszenk17ea</t>
  </si>
  <si>
    <t>ktanszkbk17la</t>
  </si>
  <si>
    <t>ktanbecsg17ga</t>
  </si>
  <si>
    <t>metaltmet1g17ea</t>
  </si>
  <si>
    <t>Általános meteorológia 1</t>
  </si>
  <si>
    <t>metaltmet2g17ea</t>
  </si>
  <si>
    <t>Általános meteorológia 2</t>
  </si>
  <si>
    <t>kmetlevkor1g17ea</t>
  </si>
  <si>
    <t>kmetveksz1g17ea</t>
  </si>
  <si>
    <t>kmetveksz1g17ga</t>
  </si>
  <si>
    <t>ALAP (-szabad kreditek)</t>
  </si>
  <si>
    <t>Természettudományi és földfizikai modul</t>
  </si>
  <si>
    <t>glgmetulk0g17ea</t>
  </si>
  <si>
    <t>Metamorf és üledékes kőzettan</t>
  </si>
  <si>
    <t>glgmetulk0g17ga</t>
  </si>
  <si>
    <t>Metamorf és üledékes kőzettan gyakorlat</t>
  </si>
  <si>
    <t>glgkomikr0g17la</t>
  </si>
  <si>
    <t>Kőzetmikroszkópia</t>
  </si>
  <si>
    <t>előadás</t>
  </si>
  <si>
    <t>gyakorlati tárgyak</t>
  </si>
  <si>
    <t>összes  alap kollokvium</t>
  </si>
  <si>
    <t>Szente István</t>
  </si>
  <si>
    <t>Terepgyakorlat (ásványtan)</t>
  </si>
  <si>
    <t>Kis Annamária</t>
  </si>
  <si>
    <t>További, a szakon ajánlott tárgyak. Ezek, valamint valamennyi specializáció kötelező tárgyai a specializációt leadók számára kötelezően választhatóként elfogadandók.</t>
  </si>
  <si>
    <t>Páros/páratlan félév</t>
  </si>
  <si>
    <t>Alkalmazott kőzettan</t>
  </si>
  <si>
    <t>metaltmet2g17ga</t>
  </si>
  <si>
    <t>Timár Gábor</t>
  </si>
  <si>
    <t>nukmodszerg17vm</t>
  </si>
  <si>
    <t>Gméling Katalin</t>
  </si>
  <si>
    <t>ktanmatkra17ga</t>
  </si>
  <si>
    <t>ktanfizkra17ga</t>
  </si>
  <si>
    <t xml:space="preserve">Fizika kritérium </t>
  </si>
  <si>
    <t xml:space="preserve">Matematika kritérium </t>
  </si>
  <si>
    <t>Hf</t>
  </si>
  <si>
    <t>szakdfelka17da</t>
  </si>
  <si>
    <t>szakdkonza17da</t>
  </si>
  <si>
    <t xml:space="preserve">Szakdolgozati felkészítő </t>
  </si>
  <si>
    <t xml:space="preserve">Szakdolgozati konzultáció </t>
  </si>
  <si>
    <t>ktanszgyaka17za</t>
  </si>
  <si>
    <r>
      <t>Szakmai gyakorlat (6 hét)</t>
    </r>
    <r>
      <rPr>
        <sz val="10"/>
        <color indexed="10"/>
        <rFont val="Arial"/>
        <family val="2"/>
      </rPr>
      <t xml:space="preserve"> </t>
    </r>
  </si>
  <si>
    <t>ktanalkstam17ea</t>
  </si>
  <si>
    <t>ktantechnk17ta</t>
  </si>
  <si>
    <t>(Bevezetés a biológiába 3.)</t>
  </si>
  <si>
    <t>ktanktszamg17ga</t>
  </si>
  <si>
    <t>(Szénvegyületek kémiája)</t>
  </si>
  <si>
    <t>(Környezettechnológia előadás)</t>
  </si>
  <si>
    <t>(Környezetminősítés előadás)</t>
  </si>
  <si>
    <t>(Állatökológia előadás)</t>
  </si>
  <si>
    <t>(Növényökológia előadás)</t>
  </si>
  <si>
    <t>a. általános környezettudományi szakterület (33 kredit)</t>
  </si>
  <si>
    <t>b. környezet- és természetvédelmi szakterület (15 kredit)</t>
  </si>
  <si>
    <t>c. környezettudományi monitorozási szakterület (16 kredit)</t>
  </si>
  <si>
    <t>Alkalmazott környezetkutatói szakmai ismeretek (64 kredit)</t>
  </si>
  <si>
    <t>Intézményen kívüli összefüggő gyakorlati képzés (6 kredit)</t>
  </si>
  <si>
    <t xml:space="preserve">Szabadon választható tárgyak geológia specializáció (9 kredit) </t>
  </si>
  <si>
    <t xml:space="preserve">Szabadon választható tárgyak környezetkutató specializáció (9 kredit) </t>
  </si>
  <si>
    <t xml:space="preserve">Szabadon választható tárgyak geofizika specializáció (9 kredit) </t>
  </si>
  <si>
    <t xml:space="preserve">Szabadon választható tárgyak meteorológia specializáció (9 kredit) </t>
  </si>
  <si>
    <t>ktankktvb17ga</t>
  </si>
  <si>
    <t>Geológia specializáció (58 kredit) - kötelező tárgyak. Specializáció felelős: Weiszburg Tamás</t>
  </si>
  <si>
    <t xml:space="preserve">Általános kémia előadás </t>
  </si>
  <si>
    <t xml:space="preserve">Bevezetés a fizikába 1. gyakorlat </t>
  </si>
  <si>
    <t xml:space="preserve">Bevezetés a fizikába 1. előadás </t>
  </si>
  <si>
    <t xml:space="preserve">Informatika 1. gyakorlat </t>
  </si>
  <si>
    <t xml:space="preserve">Növény- és állatismeret </t>
  </si>
  <si>
    <t xml:space="preserve">Matematika 1. gyakorlat </t>
  </si>
  <si>
    <t xml:space="preserve">Kémiai alapfogalmak gyakorlat </t>
  </si>
  <si>
    <t xml:space="preserve">Kémiai alapfogalmak előadás </t>
  </si>
  <si>
    <t xml:space="preserve">Geológiai alapok 1. </t>
  </si>
  <si>
    <t>Bevezetés a biológiába 1.</t>
  </si>
  <si>
    <t xml:space="preserve">Növényökológia előadás </t>
  </si>
  <si>
    <t xml:space="preserve">Állatökológia előadás </t>
  </si>
  <si>
    <t xml:space="preserve">Környezetfizika előadás </t>
  </si>
  <si>
    <t xml:space="preserve">Talajtan </t>
  </si>
  <si>
    <t xml:space="preserve">Általános mikrobiológia előadás </t>
  </si>
  <si>
    <t xml:space="preserve">Bevezetés a fizikába 2. előadás </t>
  </si>
  <si>
    <t xml:space="preserve">Bevezetés a biológiába 3. </t>
  </si>
  <si>
    <t xml:space="preserve">Bevezetés a biológiába 2. </t>
  </si>
  <si>
    <t xml:space="preserve">Meteorológia előadás </t>
  </si>
  <si>
    <t xml:space="preserve">Bevezetés a fizikába 2. gyakorlat </t>
  </si>
  <si>
    <t xml:space="preserve">Bevezetés a környezettudományba </t>
  </si>
  <si>
    <t xml:space="preserve">Bevezetés a víztudományba </t>
  </si>
  <si>
    <t xml:space="preserve">Környezetgazdaságtan előadás </t>
  </si>
  <si>
    <t xml:space="preserve">Környezetjog elődás </t>
  </si>
  <si>
    <t xml:space="preserve">Globális ökológia </t>
  </si>
  <si>
    <t xml:space="preserve">A természet- és a környezetvédelem alapjai előadás </t>
  </si>
  <si>
    <t xml:space="preserve">Környezetkémia </t>
  </si>
  <si>
    <t>Környezetminősítés előadás</t>
  </si>
  <si>
    <t xml:space="preserve">Környezettechnológia előadás </t>
  </si>
  <si>
    <t xml:space="preserve">Szénvegyületek kémiája </t>
  </si>
  <si>
    <t xml:space="preserve">Analitikai kémia előadás </t>
  </si>
  <si>
    <t xml:space="preserve">Fizikai kémiai előadás </t>
  </si>
  <si>
    <t xml:space="preserve">A természet- és környezetvédelem alapjai gyakorlat </t>
  </si>
  <si>
    <t xml:space="preserve">Alkalmazott statisztika gyakorlat </t>
  </si>
  <si>
    <t xml:space="preserve">Ásványtan laborgyakorlat </t>
  </si>
  <si>
    <t xml:space="preserve">Alkalmazott statisztika előadás </t>
  </si>
  <si>
    <t xml:space="preserve">Geokémia előadás </t>
  </si>
  <si>
    <t xml:space="preserve">Környezetegészségtan előadás </t>
  </si>
  <si>
    <t xml:space="preserve">Bevezetés a biológiába 1. </t>
  </si>
  <si>
    <t xml:space="preserve">Környezetminősítés előadás </t>
  </si>
  <si>
    <t>szakfelelős: Weiszburg Tamás</t>
  </si>
  <si>
    <t>Modern nukleáris módszerek az archeometriában, a föld- és környezettudományokban</t>
  </si>
  <si>
    <t>ft1matfol1m17ea</t>
  </si>
  <si>
    <t>Matematika 1 (Elemi analízis 1)</t>
  </si>
  <si>
    <t>ft1matglg0m17ga</t>
  </si>
  <si>
    <t>Matematika geológusoknak</t>
  </si>
  <si>
    <t>ft1matfol2m17ea</t>
  </si>
  <si>
    <t>Matematika 2 (Elemi analízis 2)</t>
  </si>
  <si>
    <t>ft1matfol2m17ga</t>
  </si>
  <si>
    <t xml:space="preserve">Matematika 2 (Elemi analízis 2) </t>
  </si>
  <si>
    <t>ft2bevasv0g17ea</t>
  </si>
  <si>
    <t>Bevezetés az ásványtanba</t>
  </si>
  <si>
    <t>(Bevezetés az ásványtanba)</t>
  </si>
  <si>
    <t>Ásványtan laborgyakorlat</t>
  </si>
  <si>
    <t>ktanalkel1k18la</t>
  </si>
  <si>
    <t>Alapozó kémiai laborgyakorlat</t>
  </si>
  <si>
    <t>Pieczka Ildikó</t>
  </si>
  <si>
    <t>c. környezettudományi monitorozási szakterület (15 kredit)</t>
  </si>
  <si>
    <t xml:space="preserve">Környezettan alapszak tantervi hálója 2018 szeptemberétől  </t>
  </si>
  <si>
    <t>Havasi Ágnes</t>
  </si>
  <si>
    <t>(t)</t>
  </si>
  <si>
    <t>(Matematika 1 (Elemi analízis 1))</t>
  </si>
  <si>
    <t>ft1szervk0k17ea</t>
  </si>
  <si>
    <t>Szervetlen kémia</t>
  </si>
  <si>
    <t>e</t>
  </si>
  <si>
    <t>Természettudományi ismeretek (31 kredit)</t>
  </si>
  <si>
    <t>ktanasvanyg18la</t>
  </si>
  <si>
    <t>gy</t>
  </si>
  <si>
    <t>a. általános környezettudományi szakterület (38 kredit)</t>
  </si>
  <si>
    <t>Alkalmazott környezetkutatói szakmai ismeretek (68 kredit)</t>
  </si>
  <si>
    <t>ktanasvanyg18ta</t>
  </si>
  <si>
    <t>Környezetkutató specializáció (56 kredit) - kötelező tárgyak. Specializáció felelős: Weiszburg Tamás</t>
  </si>
  <si>
    <t>Geofizika specializáció (56 kredit) - kötelező tárgyak. Specializáció felelős: Timár Gábor</t>
  </si>
  <si>
    <t>Meteorológia specializáció (56 kredit) - kötelező tárgyak. Specializáció felelős : Mészáros Róbert</t>
  </si>
  <si>
    <t>Természettudományi ismeretek (34 kredit)</t>
  </si>
  <si>
    <t>ktangeol2g17ga</t>
  </si>
  <si>
    <t>ktantalajl18va</t>
  </si>
  <si>
    <t>Meteorológiai adatok kezelése</t>
  </si>
  <si>
    <t>kmetadatke1g18ga</t>
  </si>
  <si>
    <t>kmetalklim1g18ga</t>
  </si>
  <si>
    <t>Breuer Hajnalka</t>
  </si>
  <si>
    <t xml:space="preserve">Környezetjog előadás </t>
  </si>
  <si>
    <t>ktankfoldtg18ga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</si>
</sst>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medium">
        <color indexed="63"/>
      </left>
      <right style="medium">
        <color indexed="63"/>
      </right>
      <top/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medium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 style="medium">
        <color indexed="63"/>
      </left>
      <right/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/>
      <top style="thin">
        <color indexed="63"/>
      </top>
      <bottom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/>
      <top/>
      <bottom style="thin"/>
    </border>
    <border>
      <left/>
      <right style="thin">
        <color indexed="63"/>
      </right>
      <top/>
      <bottom style="thin">
        <color indexed="63"/>
      </bottom>
    </border>
    <border>
      <left/>
      <right/>
      <top/>
      <bottom style="double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medium"/>
      <top/>
      <bottom style="thin">
        <color indexed="63"/>
      </bottom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medium">
        <color indexed="63"/>
      </left>
      <right style="medium"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  <border>
      <left style="medium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/>
      <top style="thin"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63"/>
      </top>
      <bottom style="medium"/>
    </border>
    <border>
      <left style="medium">
        <color indexed="63"/>
      </left>
      <right style="medium"/>
      <top style="thin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>
        <color indexed="63"/>
      </left>
      <right style="thin">
        <color indexed="63"/>
      </right>
      <top style="medium"/>
      <bottom style="thin">
        <color indexed="63"/>
      </bottom>
    </border>
    <border>
      <left/>
      <right/>
      <top/>
      <bottom style="thin">
        <color indexed="63"/>
      </bottom>
    </border>
    <border>
      <left style="medium">
        <color indexed="63"/>
      </left>
      <right/>
      <top style="thin">
        <color indexed="63"/>
      </top>
      <bottom/>
    </border>
    <border>
      <left style="medium"/>
      <right/>
      <top/>
      <bottom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/>
    </border>
    <border>
      <left style="medium"/>
      <right style="medium"/>
      <top style="thin">
        <color indexed="63"/>
      </top>
      <bottom style="thin"/>
    </border>
    <border>
      <left style="thin">
        <color indexed="63"/>
      </left>
      <right/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 style="medium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>
        <color indexed="63"/>
      </left>
      <right/>
      <top style="thin">
        <color indexed="63"/>
      </top>
      <bottom style="thin"/>
    </border>
    <border>
      <left style="medium">
        <color indexed="63"/>
      </left>
      <right/>
      <top style="thin"/>
      <bottom style="thin"/>
    </border>
    <border>
      <left/>
      <right/>
      <top style="thin"/>
      <bottom style="thin"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double"/>
      <bottom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medium">
        <color indexed="63"/>
      </left>
      <right/>
      <top/>
      <bottom style="thin">
        <color indexed="63"/>
      </bottom>
    </border>
    <border>
      <left style="medium">
        <color indexed="63"/>
      </left>
      <right style="medium">
        <color indexed="63"/>
      </right>
      <top style="medium"/>
      <bottom style="thin">
        <color indexed="63"/>
      </bottom>
    </border>
    <border>
      <left/>
      <right/>
      <top style="thin">
        <color indexed="63"/>
      </top>
      <bottom style="thin"/>
    </border>
    <border>
      <left/>
      <right style="thin">
        <color indexed="63"/>
      </right>
      <top style="thin"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7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1" xfId="59" applyFont="1" applyFill="1" applyBorder="1" applyAlignment="1">
      <alignment horizontal="center" vertical="center"/>
      <protection/>
    </xf>
    <xf numFmtId="0" fontId="0" fillId="0" borderId="11" xfId="59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59" applyFont="1" applyFill="1" applyBorder="1" applyAlignment="1">
      <alignment vertical="center"/>
      <protection/>
    </xf>
    <xf numFmtId="0" fontId="33" fillId="0" borderId="0" xfId="56">
      <alignment/>
      <protection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50" fillId="34" borderId="15" xfId="0" applyNumberFormat="1" applyFont="1" applyFill="1" applyBorder="1" applyAlignment="1">
      <alignment horizontal="center" vertical="center"/>
    </xf>
    <xf numFmtId="164" fontId="50" fillId="34" borderId="12" xfId="0" applyNumberFormat="1" applyFont="1" applyFill="1" applyBorder="1" applyAlignment="1">
      <alignment horizontal="center" vertical="center"/>
    </xf>
    <xf numFmtId="164" fontId="50" fillId="34" borderId="10" xfId="0" applyNumberFormat="1" applyFont="1" applyFill="1" applyBorder="1" applyAlignment="1">
      <alignment horizontal="center" vertical="center"/>
    </xf>
    <xf numFmtId="164" fontId="51" fillId="34" borderId="12" xfId="0" applyNumberFormat="1" applyFont="1" applyFill="1" applyBorder="1" applyAlignment="1">
      <alignment horizontal="center" vertical="center"/>
    </xf>
    <xf numFmtId="164" fontId="52" fillId="34" borderId="15" xfId="0" applyNumberFormat="1" applyFont="1" applyFill="1" applyBorder="1" applyAlignment="1">
      <alignment horizontal="center" vertical="center"/>
    </xf>
    <xf numFmtId="164" fontId="52" fillId="34" borderId="12" xfId="0" applyNumberFormat="1" applyFont="1" applyFill="1" applyBorder="1" applyAlignment="1">
      <alignment horizontal="center" vertical="center"/>
    </xf>
    <xf numFmtId="164" fontId="52" fillId="34" borderId="10" xfId="0" applyNumberFormat="1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59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/>
    </xf>
    <xf numFmtId="0" fontId="4" fillId="0" borderId="11" xfId="59" applyFont="1" applyFill="1" applyBorder="1" applyAlignment="1">
      <alignment horizontal="left" vertical="center"/>
      <protection/>
    </xf>
    <xf numFmtId="0" fontId="4" fillId="35" borderId="13" xfId="0" applyFont="1" applyFill="1" applyBorder="1" applyAlignment="1">
      <alignment vertical="center"/>
    </xf>
    <xf numFmtId="0" fontId="4" fillId="0" borderId="11" xfId="59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0" fillId="34" borderId="21" xfId="59" applyFont="1" applyFill="1" applyBorder="1" applyAlignment="1">
      <alignment horizontal="right" vertical="center"/>
      <protection/>
    </xf>
    <xf numFmtId="1" fontId="0" fillId="0" borderId="0" xfId="0" applyNumberFormat="1" applyFont="1" applyFill="1" applyAlignment="1">
      <alignment horizontal="center"/>
    </xf>
    <xf numFmtId="0" fontId="0" fillId="35" borderId="21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50" fillId="36" borderId="25" xfId="0" applyNumberFormat="1" applyFont="1" applyFill="1" applyBorder="1" applyAlignment="1">
      <alignment horizontal="center" vertical="center"/>
    </xf>
    <xf numFmtId="0" fontId="50" fillId="36" borderId="26" xfId="0" applyFont="1" applyFill="1" applyBorder="1" applyAlignment="1">
      <alignment horizontal="center" vertical="center"/>
    </xf>
    <xf numFmtId="0" fontId="2" fillId="0" borderId="11" xfId="59" applyFont="1" applyFill="1" applyBorder="1" applyAlignment="1">
      <alignment horizontal="left" vertical="center"/>
      <protection/>
    </xf>
    <xf numFmtId="0" fontId="0" fillId="0" borderId="27" xfId="59" applyFont="1" applyFill="1" applyBorder="1" applyAlignment="1">
      <alignment vertical="center"/>
      <protection/>
    </xf>
    <xf numFmtId="0" fontId="0" fillId="0" borderId="13" xfId="59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164" fontId="50" fillId="34" borderId="23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164" fontId="50" fillId="36" borderId="29" xfId="0" applyNumberFormat="1" applyFont="1" applyFill="1" applyBorder="1" applyAlignment="1">
      <alignment horizontal="center" vertical="center"/>
    </xf>
    <xf numFmtId="0" fontId="50" fillId="36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7" borderId="33" xfId="0" applyFont="1" applyFill="1" applyBorder="1" applyAlignment="1">
      <alignment vertical="center"/>
    </xf>
    <xf numFmtId="0" fontId="2" fillId="37" borderId="34" xfId="0" applyFont="1" applyFill="1" applyBorder="1" applyAlignment="1">
      <alignment horizontal="center" vertical="center"/>
    </xf>
    <xf numFmtId="0" fontId="2" fillId="0" borderId="35" xfId="59" applyFont="1" applyFill="1" applyBorder="1" applyAlignment="1">
      <alignment horizontal="center" vertical="center"/>
      <protection/>
    </xf>
    <xf numFmtId="0" fontId="2" fillId="37" borderId="36" xfId="0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vertical="center"/>
    </xf>
    <xf numFmtId="0" fontId="0" fillId="38" borderId="36" xfId="0" applyFont="1" applyFill="1" applyBorder="1" applyAlignment="1">
      <alignment vertical="center"/>
    </xf>
    <xf numFmtId="0" fontId="2" fillId="38" borderId="37" xfId="0" applyFont="1" applyFill="1" applyBorder="1" applyAlignment="1">
      <alignment horizontal="center" vertical="center"/>
    </xf>
    <xf numFmtId="0" fontId="2" fillId="38" borderId="38" xfId="0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 wrapText="1"/>
    </xf>
    <xf numFmtId="0" fontId="0" fillId="38" borderId="42" xfId="0" applyFont="1" applyFill="1" applyBorder="1" applyAlignment="1">
      <alignment vertical="center"/>
    </xf>
    <xf numFmtId="0" fontId="2" fillId="38" borderId="42" xfId="0" applyFont="1" applyFill="1" applyBorder="1" applyAlignment="1">
      <alignment horizontal="center" vertical="center" wrapText="1"/>
    </xf>
    <xf numFmtId="0" fontId="0" fillId="38" borderId="33" xfId="0" applyFont="1" applyFill="1" applyBorder="1" applyAlignment="1">
      <alignment vertical="center"/>
    </xf>
    <xf numFmtId="0" fontId="2" fillId="38" borderId="43" xfId="0" applyFont="1" applyFill="1" applyBorder="1" applyAlignment="1">
      <alignment horizontal="center" vertical="center"/>
    </xf>
    <xf numFmtId="0" fontId="2" fillId="38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164" fontId="6" fillId="39" borderId="38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164" fontId="11" fillId="39" borderId="40" xfId="0" applyNumberFormat="1" applyFont="1" applyFill="1" applyBorder="1" applyAlignment="1">
      <alignment horizontal="center" vertical="center"/>
    </xf>
    <xf numFmtId="164" fontId="11" fillId="39" borderId="38" xfId="0" applyNumberFormat="1" applyFont="1" applyFill="1" applyBorder="1" applyAlignment="1">
      <alignment horizontal="center" vertical="center"/>
    </xf>
    <xf numFmtId="164" fontId="11" fillId="39" borderId="37" xfId="0" applyNumberFormat="1" applyFont="1" applyFill="1" applyBorder="1" applyAlignment="1">
      <alignment horizontal="center" vertical="center"/>
    </xf>
    <xf numFmtId="164" fontId="10" fillId="39" borderId="40" xfId="0" applyNumberFormat="1" applyFont="1" applyFill="1" applyBorder="1" applyAlignment="1">
      <alignment horizontal="center" vertical="center"/>
    </xf>
    <xf numFmtId="164" fontId="10" fillId="39" borderId="38" xfId="0" applyNumberFormat="1" applyFont="1" applyFill="1" applyBorder="1" applyAlignment="1">
      <alignment horizontal="center" vertical="center"/>
    </xf>
    <xf numFmtId="164" fontId="10" fillId="39" borderId="34" xfId="0" applyNumberFormat="1" applyFont="1" applyFill="1" applyBorder="1" applyAlignment="1">
      <alignment horizontal="center" vertical="center"/>
    </xf>
    <xf numFmtId="0" fontId="2" fillId="40" borderId="47" xfId="0" applyFont="1" applyFill="1" applyBorder="1" applyAlignment="1">
      <alignment horizontal="center" vertical="center"/>
    </xf>
    <xf numFmtId="0" fontId="2" fillId="40" borderId="35" xfId="0" applyFont="1" applyFill="1" applyBorder="1" applyAlignment="1">
      <alignment horizontal="center" vertical="center"/>
    </xf>
    <xf numFmtId="0" fontId="2" fillId="40" borderId="34" xfId="0" applyFont="1" applyFill="1" applyBorder="1" applyAlignment="1">
      <alignment horizontal="center" vertical="center"/>
    </xf>
    <xf numFmtId="0" fontId="0" fillId="41" borderId="0" xfId="0" applyFont="1" applyFill="1" applyAlignment="1">
      <alignment horizontal="center"/>
    </xf>
    <xf numFmtId="0" fontId="0" fillId="41" borderId="0" xfId="0" applyFont="1" applyFill="1" applyAlignment="1">
      <alignment/>
    </xf>
    <xf numFmtId="0" fontId="0" fillId="36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54" applyFont="1" applyFill="1" applyBorder="1" applyAlignment="1">
      <alignment vertical="center"/>
      <protection/>
    </xf>
    <xf numFmtId="0" fontId="2" fillId="0" borderId="15" xfId="54" applyFont="1" applyFill="1" applyBorder="1" applyAlignment="1">
      <alignment horizontal="center" vertical="center"/>
      <protection/>
    </xf>
    <xf numFmtId="0" fontId="2" fillId="0" borderId="12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6" xfId="54" applyFont="1" applyFill="1" applyBorder="1" applyAlignment="1">
      <alignment horizontal="center" vertical="center"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vertical="center" wrapText="1"/>
    </xf>
    <xf numFmtId="0" fontId="2" fillId="0" borderId="11" xfId="60" applyFont="1" applyFill="1" applyBorder="1" applyAlignment="1">
      <alignment horizontal="center" vertical="center"/>
      <protection/>
    </xf>
    <xf numFmtId="0" fontId="4" fillId="35" borderId="11" xfId="59" applyFont="1" applyFill="1" applyBorder="1" applyAlignment="1">
      <alignment horizontal="left" vertical="center"/>
      <protection/>
    </xf>
    <xf numFmtId="0" fontId="2" fillId="0" borderId="35" xfId="60" applyFont="1" applyFill="1" applyBorder="1" applyAlignment="1">
      <alignment horizontal="center" vertical="center"/>
      <protection/>
    </xf>
    <xf numFmtId="0" fontId="2" fillId="36" borderId="3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59" applyFont="1" applyFill="1" applyBorder="1" applyAlignment="1">
      <alignment vertical="center"/>
      <protection/>
    </xf>
    <xf numFmtId="0" fontId="2" fillId="36" borderId="2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3" xfId="59" applyFont="1" applyFill="1" applyBorder="1" applyAlignment="1">
      <alignment vertical="center"/>
      <protection/>
    </xf>
    <xf numFmtId="0" fontId="4" fillId="0" borderId="17" xfId="0" applyFont="1" applyFill="1" applyBorder="1" applyAlignment="1">
      <alignment horizontal="left" vertical="center"/>
    </xf>
    <xf numFmtId="0" fontId="4" fillId="35" borderId="21" xfId="0" applyFont="1" applyFill="1" applyBorder="1" applyAlignment="1">
      <alignment vertical="center"/>
    </xf>
    <xf numFmtId="0" fontId="50" fillId="34" borderId="0" xfId="59" applyFont="1" applyFill="1" applyBorder="1" applyAlignment="1">
      <alignment horizontal="right" vertical="center"/>
      <protection/>
    </xf>
    <xf numFmtId="164" fontId="50" fillId="34" borderId="0" xfId="0" applyNumberFormat="1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34" borderId="14" xfId="59" applyFont="1" applyFill="1" applyBorder="1" applyAlignment="1">
      <alignment horizontal="right" vertical="center"/>
      <protection/>
    </xf>
    <xf numFmtId="0" fontId="10" fillId="39" borderId="0" xfId="59" applyFont="1" applyFill="1" applyBorder="1" applyAlignment="1">
      <alignment horizontal="right" vertical="center"/>
      <protection/>
    </xf>
    <xf numFmtId="164" fontId="10" fillId="39" borderId="0" xfId="0" applyNumberFormat="1" applyFont="1" applyFill="1" applyBorder="1" applyAlignment="1">
      <alignment horizontal="center" vertical="center"/>
    </xf>
    <xf numFmtId="0" fontId="10" fillId="39" borderId="51" xfId="59" applyFont="1" applyFill="1" applyBorder="1" applyAlignment="1">
      <alignment horizontal="right" vertical="center"/>
      <protection/>
    </xf>
    <xf numFmtId="0" fontId="2" fillId="39" borderId="0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left" vertical="center"/>
    </xf>
    <xf numFmtId="0" fontId="2" fillId="0" borderId="35" xfId="59" applyFont="1" applyFill="1" applyBorder="1" applyAlignment="1">
      <alignment horizontal="left" vertical="center"/>
      <protection/>
    </xf>
    <xf numFmtId="0" fontId="2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0" fillId="34" borderId="21" xfId="59" applyFont="1" applyFill="1" applyBorder="1" applyAlignment="1">
      <alignment horizontal="right" vertical="center"/>
      <protection/>
    </xf>
    <xf numFmtId="164" fontId="50" fillId="34" borderId="21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164" fontId="50" fillId="34" borderId="1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34" borderId="52" xfId="59" applyFont="1" applyFill="1" applyBorder="1" applyAlignment="1">
      <alignment horizontal="right" vertical="center"/>
      <protection/>
    </xf>
    <xf numFmtId="164" fontId="50" fillId="34" borderId="29" xfId="0" applyNumberFormat="1" applyFont="1" applyFill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0" fillId="34" borderId="21" xfId="59" applyFont="1" applyFill="1" applyBorder="1" applyAlignment="1">
      <alignment horizontal="right" vertical="center"/>
      <protection/>
    </xf>
    <xf numFmtId="0" fontId="50" fillId="34" borderId="14" xfId="59" applyFont="1" applyFill="1" applyBorder="1" applyAlignment="1">
      <alignment horizontal="right" vertical="center"/>
      <protection/>
    </xf>
    <xf numFmtId="164" fontId="50" fillId="34" borderId="21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164" fontId="50" fillId="34" borderId="11" xfId="0" applyNumberFormat="1" applyFont="1" applyFill="1" applyBorder="1" applyAlignment="1">
      <alignment horizontal="center" vertical="center"/>
    </xf>
    <xf numFmtId="0" fontId="0" fillId="0" borderId="50" xfId="59" applyFont="1" applyFill="1" applyBorder="1" applyAlignment="1">
      <alignment vertical="center"/>
      <protection/>
    </xf>
    <xf numFmtId="164" fontId="51" fillId="34" borderId="49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64" fontId="51" fillId="34" borderId="19" xfId="0" applyNumberFormat="1" applyFont="1" applyFill="1" applyBorder="1" applyAlignment="1">
      <alignment horizontal="center" vertical="center"/>
    </xf>
    <xf numFmtId="164" fontId="50" fillId="36" borderId="30" xfId="0" applyNumberFormat="1" applyFont="1" applyFill="1" applyBorder="1" applyAlignment="1">
      <alignment horizontal="center" vertical="center"/>
    </xf>
    <xf numFmtId="164" fontId="50" fillId="36" borderId="52" xfId="0" applyNumberFormat="1" applyFont="1" applyFill="1" applyBorder="1" applyAlignment="1">
      <alignment horizontal="center" vertical="center"/>
    </xf>
    <xf numFmtId="164" fontId="51" fillId="34" borderId="48" xfId="0" applyNumberFormat="1" applyFont="1" applyFill="1" applyBorder="1" applyAlignment="1">
      <alignment horizontal="center" vertical="center"/>
    </xf>
    <xf numFmtId="164" fontId="51" fillId="34" borderId="53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50" fillId="36" borderId="5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1" xfId="59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horizontal="left" vertical="center"/>
    </xf>
    <xf numFmtId="0" fontId="0" fillId="33" borderId="13" xfId="54" applyFont="1" applyFill="1" applyBorder="1" applyAlignment="1">
      <alignment vertical="center"/>
      <protection/>
    </xf>
    <xf numFmtId="0" fontId="2" fillId="33" borderId="15" xfId="54" applyFont="1" applyFill="1" applyBorder="1" applyAlignment="1">
      <alignment horizontal="center" vertical="center"/>
      <protection/>
    </xf>
    <xf numFmtId="0" fontId="2" fillId="33" borderId="12" xfId="54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11" xfId="54" applyFont="1" applyFill="1" applyBorder="1" applyAlignment="1">
      <alignment horizontal="left" vertical="center"/>
      <protection/>
    </xf>
    <xf numFmtId="0" fontId="2" fillId="33" borderId="13" xfId="54" applyFont="1" applyFill="1" applyBorder="1" applyAlignment="1">
      <alignment vertical="center"/>
      <protection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59" applyFont="1" applyFill="1" applyBorder="1" applyAlignment="1">
      <alignment vertical="center"/>
      <protection/>
    </xf>
    <xf numFmtId="0" fontId="0" fillId="0" borderId="61" xfId="0" applyFont="1" applyBorder="1" applyAlignment="1">
      <alignment horizontal="center"/>
    </xf>
    <xf numFmtId="0" fontId="2" fillId="0" borderId="62" xfId="0" applyFont="1" applyFill="1" applyBorder="1" applyAlignment="1">
      <alignment horizontal="center" vertical="center"/>
    </xf>
    <xf numFmtId="0" fontId="2" fillId="0" borderId="14" xfId="59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vertical="center"/>
    </xf>
    <xf numFmtId="0" fontId="0" fillId="0" borderId="14" xfId="59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left" vertical="center"/>
    </xf>
    <xf numFmtId="0" fontId="4" fillId="0" borderId="14" xfId="59" applyFont="1" applyFill="1" applyBorder="1" applyAlignment="1">
      <alignment vertical="center"/>
      <protection/>
    </xf>
    <xf numFmtId="0" fontId="0" fillId="0" borderId="60" xfId="0" applyFont="1" applyBorder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50" xfId="0" applyFont="1" applyFill="1" applyBorder="1" applyAlignment="1">
      <alignment vertical="center"/>
    </xf>
    <xf numFmtId="0" fontId="2" fillId="35" borderId="4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7" xfId="54" applyFont="1" applyFill="1" applyBorder="1" applyAlignment="1">
      <alignment vertical="center"/>
      <protection/>
    </xf>
    <xf numFmtId="0" fontId="0" fillId="33" borderId="13" xfId="54" applyFont="1" applyFill="1" applyBorder="1" applyAlignment="1">
      <alignment horizontal="left" vertical="center"/>
      <protection/>
    </xf>
    <xf numFmtId="0" fontId="0" fillId="0" borderId="28" xfId="54" applyFont="1" applyFill="1" applyBorder="1" applyAlignment="1">
      <alignment vertical="center"/>
      <protection/>
    </xf>
    <xf numFmtId="0" fontId="3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37" borderId="13" xfId="0" applyFont="1" applyFill="1" applyBorder="1" applyAlignment="1">
      <alignment vertical="center"/>
    </xf>
    <xf numFmtId="0" fontId="0" fillId="37" borderId="28" xfId="0" applyFont="1" applyFill="1" applyBorder="1" applyAlignment="1">
      <alignment vertical="center"/>
    </xf>
    <xf numFmtId="0" fontId="0" fillId="38" borderId="13" xfId="0" applyFont="1" applyFill="1" applyBorder="1" applyAlignment="1">
      <alignment vertical="center"/>
    </xf>
    <xf numFmtId="0" fontId="0" fillId="38" borderId="63" xfId="0" applyFont="1" applyFill="1" applyBorder="1" applyAlignment="1">
      <alignment vertical="center"/>
    </xf>
    <xf numFmtId="0" fontId="0" fillId="38" borderId="64" xfId="0" applyFont="1" applyFill="1" applyBorder="1" applyAlignment="1">
      <alignment vertical="center"/>
    </xf>
    <xf numFmtId="0" fontId="2" fillId="33" borderId="50" xfId="0" applyFont="1" applyFill="1" applyBorder="1" applyAlignment="1">
      <alignment vertical="center"/>
    </xf>
    <xf numFmtId="0" fontId="0" fillId="0" borderId="13" xfId="59" applyFont="1" applyFill="1" applyBorder="1" applyAlignment="1">
      <alignment vertical="center" wrapText="1"/>
      <protection/>
    </xf>
    <xf numFmtId="0" fontId="54" fillId="0" borderId="0" xfId="0" applyFont="1" applyFill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3" xfId="59" applyFont="1" applyFill="1" applyBorder="1" applyAlignment="1">
      <alignment vertical="center"/>
      <protection/>
    </xf>
    <xf numFmtId="0" fontId="0" fillId="35" borderId="13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left" vertical="center"/>
    </xf>
    <xf numFmtId="0" fontId="0" fillId="35" borderId="27" xfId="59" applyFont="1" applyFill="1" applyBorder="1" applyAlignment="1">
      <alignment vertical="center"/>
      <protection/>
    </xf>
    <xf numFmtId="0" fontId="2" fillId="35" borderId="13" xfId="0" applyFont="1" applyFill="1" applyBorder="1" applyAlignment="1">
      <alignment horizontal="center" vertical="center"/>
    </xf>
    <xf numFmtId="0" fontId="0" fillId="35" borderId="11" xfId="59" applyFont="1" applyFill="1" applyBorder="1" applyAlignment="1">
      <alignment horizontal="center" vertical="center"/>
      <protection/>
    </xf>
    <xf numFmtId="0" fontId="4" fillId="35" borderId="11" xfId="59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vertical="center"/>
    </xf>
    <xf numFmtId="0" fontId="2" fillId="35" borderId="53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65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vertical="center"/>
    </xf>
    <xf numFmtId="0" fontId="3" fillId="35" borderId="14" xfId="0" applyFont="1" applyFill="1" applyBorder="1" applyAlignment="1">
      <alignment horizontal="left" vertical="center"/>
    </xf>
    <xf numFmtId="0" fontId="2" fillId="35" borderId="54" xfId="0" applyFont="1" applyFill="1" applyBorder="1" applyAlignment="1">
      <alignment horizontal="center" vertical="center"/>
    </xf>
    <xf numFmtId="0" fontId="2" fillId="35" borderId="55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vertical="center"/>
    </xf>
    <xf numFmtId="0" fontId="2" fillId="38" borderId="66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2" fillId="35" borderId="35" xfId="59" applyFont="1" applyFill="1" applyBorder="1" applyAlignment="1">
      <alignment horizontal="center" vertical="center"/>
      <protection/>
    </xf>
    <xf numFmtId="0" fontId="0" fillId="35" borderId="21" xfId="59" applyFont="1" applyFill="1" applyBorder="1" applyAlignment="1">
      <alignment vertical="center"/>
      <protection/>
    </xf>
    <xf numFmtId="0" fontId="0" fillId="35" borderId="11" xfId="59" applyFont="1" applyFill="1" applyBorder="1" applyAlignment="1">
      <alignment vertical="center"/>
      <protection/>
    </xf>
    <xf numFmtId="0" fontId="2" fillId="35" borderId="11" xfId="59" applyFont="1" applyFill="1" applyBorder="1" applyAlignment="1">
      <alignment vertical="center"/>
      <protection/>
    </xf>
    <xf numFmtId="0" fontId="0" fillId="35" borderId="21" xfId="59" applyFont="1" applyFill="1" applyBorder="1" applyAlignment="1">
      <alignment horizontal="left" vertical="center"/>
      <protection/>
    </xf>
    <xf numFmtId="0" fontId="0" fillId="35" borderId="21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center"/>
    </xf>
    <xf numFmtId="0" fontId="2" fillId="35" borderId="11" xfId="59" applyFont="1" applyFill="1" applyBorder="1" applyAlignment="1">
      <alignment horizontal="left" vertical="center"/>
      <protection/>
    </xf>
    <xf numFmtId="0" fontId="4" fillId="0" borderId="13" xfId="0" applyFont="1" applyFill="1" applyBorder="1" applyAlignment="1">
      <alignment horizontal="left" vertical="center"/>
    </xf>
    <xf numFmtId="0" fontId="0" fillId="35" borderId="61" xfId="59" applyFont="1" applyFill="1" applyBorder="1" applyAlignment="1">
      <alignment vertical="center"/>
      <protection/>
    </xf>
    <xf numFmtId="0" fontId="7" fillId="0" borderId="67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0" fillId="0" borderId="68" xfId="59" applyFont="1" applyFill="1" applyBorder="1" applyAlignment="1">
      <alignment vertical="center"/>
      <protection/>
    </xf>
    <xf numFmtId="0" fontId="0" fillId="0" borderId="69" xfId="59" applyFont="1" applyFill="1" applyBorder="1" applyAlignment="1">
      <alignment vertical="center"/>
      <protection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left" vertical="distributed"/>
    </xf>
    <xf numFmtId="1" fontId="0" fillId="35" borderId="28" xfId="0" applyNumberFormat="1" applyFont="1" applyFill="1" applyBorder="1" applyAlignment="1">
      <alignment horizontal="left" vertical="distributed"/>
    </xf>
    <xf numFmtId="1" fontId="0" fillId="0" borderId="62" xfId="0" applyNumberFormat="1" applyFont="1" applyFill="1" applyBorder="1" applyAlignment="1">
      <alignment horizontal="left" vertical="distributed"/>
    </xf>
    <xf numFmtId="1" fontId="0" fillId="35" borderId="61" xfId="0" applyNumberFormat="1" applyFont="1" applyFill="1" applyBorder="1" applyAlignment="1">
      <alignment horizontal="left" vertical="distributed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36" borderId="62" xfId="59" applyFont="1" applyFill="1" applyBorder="1" applyAlignment="1">
      <alignment vertical="center"/>
      <protection/>
    </xf>
    <xf numFmtId="0" fontId="2" fillId="36" borderId="31" xfId="59" applyFont="1" applyFill="1" applyBorder="1" applyAlignment="1">
      <alignment vertical="center"/>
      <protection/>
    </xf>
    <xf numFmtId="0" fontId="2" fillId="36" borderId="62" xfId="0" applyFont="1" applyFill="1" applyBorder="1" applyAlignment="1">
      <alignment vertical="center"/>
    </xf>
    <xf numFmtId="0" fontId="2" fillId="36" borderId="68" xfId="0" applyFont="1" applyFill="1" applyBorder="1" applyAlignment="1">
      <alignment vertical="center"/>
    </xf>
    <xf numFmtId="0" fontId="2" fillId="36" borderId="57" xfId="0" applyFont="1" applyFill="1" applyBorder="1" applyAlignment="1">
      <alignment vertical="center"/>
    </xf>
    <xf numFmtId="0" fontId="2" fillId="0" borderId="13" xfId="59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left" vertical="center"/>
    </xf>
    <xf numFmtId="0" fontId="0" fillId="35" borderId="17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vertical="center"/>
    </xf>
    <xf numFmtId="0" fontId="2" fillId="36" borderId="17" xfId="0" applyFont="1" applyFill="1" applyBorder="1" applyAlignment="1">
      <alignment vertical="center"/>
    </xf>
    <xf numFmtId="164" fontId="51" fillId="34" borderId="70" xfId="0" applyNumberFormat="1" applyFont="1" applyFill="1" applyBorder="1" applyAlignment="1">
      <alignment horizontal="center" vertical="center"/>
    </xf>
    <xf numFmtId="164" fontId="52" fillId="34" borderId="17" xfId="0" applyNumberFormat="1" applyFont="1" applyFill="1" applyBorder="1" applyAlignment="1">
      <alignment horizontal="center" vertical="center"/>
    </xf>
    <xf numFmtId="164" fontId="50" fillId="34" borderId="17" xfId="0" applyNumberFormat="1" applyFont="1" applyFill="1" applyBorder="1" applyAlignment="1">
      <alignment horizontal="center" vertical="center"/>
    </xf>
    <xf numFmtId="164" fontId="51" fillId="34" borderId="65" xfId="0" applyNumberFormat="1" applyFont="1" applyFill="1" applyBorder="1" applyAlignment="1">
      <alignment horizontal="center" vertical="center"/>
    </xf>
    <xf numFmtId="164" fontId="52" fillId="34" borderId="16" xfId="0" applyNumberFormat="1" applyFont="1" applyFill="1" applyBorder="1" applyAlignment="1">
      <alignment horizontal="center" vertical="center"/>
    </xf>
    <xf numFmtId="164" fontId="50" fillId="34" borderId="1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164" fontId="52" fillId="34" borderId="16" xfId="0" applyNumberFormat="1" applyFont="1" applyFill="1" applyBorder="1" applyAlignment="1">
      <alignment horizontal="center" vertical="center"/>
    </xf>
    <xf numFmtId="164" fontId="50" fillId="34" borderId="16" xfId="0" applyNumberFormat="1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vertical="center"/>
    </xf>
    <xf numFmtId="0" fontId="0" fillId="35" borderId="28" xfId="0" applyFont="1" applyFill="1" applyBorder="1" applyAlignment="1">
      <alignment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35" borderId="69" xfId="0" applyFont="1" applyFill="1" applyBorder="1" applyAlignment="1">
      <alignment horizontal="center" vertical="center"/>
    </xf>
    <xf numFmtId="164" fontId="50" fillId="34" borderId="30" xfId="0" applyNumberFormat="1" applyFont="1" applyFill="1" applyBorder="1" applyAlignment="1">
      <alignment horizontal="center" vertical="center"/>
    </xf>
    <xf numFmtId="0" fontId="50" fillId="34" borderId="52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164" fontId="50" fillId="34" borderId="55" xfId="0" applyNumberFormat="1" applyFont="1" applyFill="1" applyBorder="1" applyAlignment="1">
      <alignment horizontal="center" vertical="center"/>
    </xf>
    <xf numFmtId="164" fontId="50" fillId="36" borderId="71" xfId="0" applyNumberFormat="1" applyFont="1" applyFill="1" applyBorder="1" applyAlignment="1">
      <alignment horizontal="center" vertical="center"/>
    </xf>
    <xf numFmtId="164" fontId="50" fillId="36" borderId="72" xfId="0" applyNumberFormat="1" applyFont="1" applyFill="1" applyBorder="1" applyAlignment="1">
      <alignment horizontal="center" vertical="center"/>
    </xf>
    <xf numFmtId="164" fontId="50" fillId="36" borderId="73" xfId="0" applyNumberFormat="1" applyFont="1" applyFill="1" applyBorder="1" applyAlignment="1">
      <alignment horizontal="center" vertical="center"/>
    </xf>
    <xf numFmtId="164" fontId="50" fillId="36" borderId="74" xfId="0" applyNumberFormat="1" applyFont="1" applyFill="1" applyBorder="1" applyAlignment="1">
      <alignment horizontal="center" vertical="center"/>
    </xf>
    <xf numFmtId="0" fontId="50" fillId="36" borderId="75" xfId="0" applyFont="1" applyFill="1" applyBorder="1" applyAlignment="1">
      <alignment horizontal="center" vertical="center"/>
    </xf>
    <xf numFmtId="0" fontId="50" fillId="36" borderId="76" xfId="0" applyFont="1" applyFill="1" applyBorder="1" applyAlignment="1">
      <alignment horizontal="center" vertical="center"/>
    </xf>
    <xf numFmtId="164" fontId="50" fillId="34" borderId="32" xfId="0" applyNumberFormat="1" applyFont="1" applyFill="1" applyBorder="1" applyAlignment="1">
      <alignment horizontal="center" vertical="center"/>
    </xf>
    <xf numFmtId="0" fontId="2" fillId="36" borderId="77" xfId="59" applyFont="1" applyFill="1" applyBorder="1" applyAlignment="1">
      <alignment vertical="center"/>
      <protection/>
    </xf>
    <xf numFmtId="0" fontId="2" fillId="36" borderId="78" xfId="59" applyFont="1" applyFill="1" applyBorder="1" applyAlignment="1">
      <alignment vertical="center"/>
      <protection/>
    </xf>
    <xf numFmtId="164" fontId="50" fillId="36" borderId="77" xfId="0" applyNumberFormat="1" applyFont="1" applyFill="1" applyBorder="1" applyAlignment="1">
      <alignment horizontal="center" vertical="center"/>
    </xf>
    <xf numFmtId="164" fontId="50" fillId="36" borderId="79" xfId="0" applyNumberFormat="1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vertical="center"/>
    </xf>
    <xf numFmtId="0" fontId="0" fillId="0" borderId="82" xfId="0" applyFont="1" applyFill="1" applyBorder="1" applyAlignment="1">
      <alignment horizontal="left" vertical="center"/>
    </xf>
    <xf numFmtId="0" fontId="2" fillId="36" borderId="29" xfId="59" applyFont="1" applyFill="1" applyBorder="1" applyAlignment="1">
      <alignment vertical="center"/>
      <protection/>
    </xf>
    <xf numFmtId="0" fontId="2" fillId="36" borderId="52" xfId="59" applyFont="1" applyFill="1" applyBorder="1" applyAlignment="1">
      <alignment vertical="center"/>
      <protection/>
    </xf>
    <xf numFmtId="0" fontId="0" fillId="0" borderId="61" xfId="0" applyFont="1" applyFill="1" applyBorder="1" applyAlignment="1">
      <alignment vertical="center"/>
    </xf>
    <xf numFmtId="0" fontId="2" fillId="35" borderId="13" xfId="59" applyFont="1" applyFill="1" applyBorder="1" applyAlignment="1">
      <alignment vertical="center"/>
      <protection/>
    </xf>
    <xf numFmtId="0" fontId="4" fillId="35" borderId="13" xfId="59" applyFont="1" applyFill="1" applyBorder="1" applyAlignment="1">
      <alignment vertical="center"/>
      <protection/>
    </xf>
    <xf numFmtId="0" fontId="0" fillId="35" borderId="13" xfId="59" applyFont="1" applyFill="1" applyBorder="1" applyAlignment="1">
      <alignment horizontal="left" vertical="center"/>
      <protection/>
    </xf>
    <xf numFmtId="0" fontId="2" fillId="35" borderId="13" xfId="59" applyFont="1" applyFill="1" applyBorder="1" applyAlignment="1">
      <alignment horizontal="center" vertical="center"/>
      <protection/>
    </xf>
    <xf numFmtId="164" fontId="6" fillId="39" borderId="45" xfId="0" applyNumberFormat="1" applyFont="1" applyFill="1" applyBorder="1" applyAlignment="1">
      <alignment horizontal="center" vertical="center"/>
    </xf>
    <xf numFmtId="164" fontId="6" fillId="39" borderId="43" xfId="0" applyNumberFormat="1" applyFont="1" applyFill="1" applyBorder="1" applyAlignment="1">
      <alignment horizontal="center" vertical="center"/>
    </xf>
    <xf numFmtId="164" fontId="6" fillId="39" borderId="66" xfId="0" applyNumberFormat="1" applyFont="1" applyFill="1" applyBorder="1" applyAlignment="1">
      <alignment horizontal="center" vertical="center"/>
    </xf>
    <xf numFmtId="0" fontId="2" fillId="0" borderId="18" xfId="54" applyFont="1" applyFill="1" applyBorder="1" applyAlignment="1">
      <alignment horizontal="center" vertical="center"/>
      <protection/>
    </xf>
    <xf numFmtId="0" fontId="2" fillId="0" borderId="19" xfId="54" applyFont="1" applyFill="1" applyBorder="1" applyAlignment="1">
      <alignment horizontal="center" vertical="center"/>
      <protection/>
    </xf>
    <xf numFmtId="0" fontId="2" fillId="0" borderId="20" xfId="54" applyFont="1" applyFill="1" applyBorder="1" applyAlignment="1">
      <alignment horizontal="center" vertical="center"/>
      <protection/>
    </xf>
    <xf numFmtId="0" fontId="2" fillId="0" borderId="22" xfId="54" applyFont="1" applyFill="1" applyBorder="1" applyAlignment="1">
      <alignment horizontal="center" vertical="center"/>
      <protection/>
    </xf>
    <xf numFmtId="0" fontId="2" fillId="0" borderId="23" xfId="54" applyFont="1" applyFill="1" applyBorder="1" applyAlignment="1">
      <alignment horizontal="center" vertical="center"/>
      <protection/>
    </xf>
    <xf numFmtId="0" fontId="2" fillId="0" borderId="24" xfId="54" applyFont="1" applyFill="1" applyBorder="1" applyAlignment="1">
      <alignment horizontal="center" vertical="center"/>
      <protection/>
    </xf>
    <xf numFmtId="0" fontId="4" fillId="33" borderId="17" xfId="54" applyFont="1" applyFill="1" applyBorder="1" applyAlignment="1">
      <alignment horizontal="left" vertical="center"/>
      <protection/>
    </xf>
    <xf numFmtId="0" fontId="2" fillId="0" borderId="58" xfId="54" applyFont="1" applyFill="1" applyBorder="1" applyAlignment="1">
      <alignment horizontal="center" vertical="center"/>
      <protection/>
    </xf>
    <xf numFmtId="0" fontId="2" fillId="0" borderId="27" xfId="54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2" fillId="0" borderId="59" xfId="54" applyFont="1" applyFill="1" applyBorder="1" applyAlignment="1">
      <alignment horizontal="center" vertical="center"/>
      <protection/>
    </xf>
    <xf numFmtId="0" fontId="2" fillId="0" borderId="28" xfId="54" applyFont="1" applyFill="1" applyBorder="1" applyAlignment="1">
      <alignment horizontal="center" vertical="center"/>
      <protection/>
    </xf>
    <xf numFmtId="0" fontId="2" fillId="0" borderId="17" xfId="59" applyFont="1" applyFill="1" applyBorder="1" applyAlignment="1">
      <alignment horizontal="left" vertical="center"/>
      <protection/>
    </xf>
    <xf numFmtId="0" fontId="4" fillId="33" borderId="13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" fillId="0" borderId="11" xfId="60" applyFont="1" applyFill="1" applyBorder="1" applyAlignment="1">
      <alignment horizontal="left" vertical="center"/>
      <protection/>
    </xf>
    <xf numFmtId="0" fontId="2" fillId="35" borderId="11" xfId="60" applyFont="1" applyFill="1" applyBorder="1" applyAlignment="1">
      <alignment horizontal="left" vertical="center"/>
      <protection/>
    </xf>
    <xf numFmtId="0" fontId="2" fillId="0" borderId="17" xfId="54" applyFont="1" applyFill="1" applyBorder="1" applyAlignment="1">
      <alignment horizontal="left" vertical="center"/>
      <protection/>
    </xf>
    <xf numFmtId="0" fontId="4" fillId="0" borderId="13" xfId="54" applyFont="1" applyFill="1" applyBorder="1" applyAlignment="1">
      <alignment horizontal="left" vertical="center"/>
      <protection/>
    </xf>
    <xf numFmtId="0" fontId="0" fillId="0" borderId="13" xfId="0" applyFont="1" applyFill="1" applyBorder="1" applyAlignment="1">
      <alignment horizontal="left"/>
    </xf>
    <xf numFmtId="0" fontId="2" fillId="0" borderId="13" xfId="54" applyFont="1" applyFill="1" applyBorder="1" applyAlignment="1">
      <alignment horizontal="left" vertical="center"/>
      <protection/>
    </xf>
    <xf numFmtId="0" fontId="0" fillId="0" borderId="13" xfId="54" applyFont="1" applyFill="1" applyBorder="1" applyAlignment="1">
      <alignment horizontal="left" vertical="center"/>
      <protection/>
    </xf>
    <xf numFmtId="0" fontId="4" fillId="35" borderId="13" xfId="54" applyFont="1" applyFill="1" applyBorder="1" applyAlignment="1">
      <alignment vertical="center"/>
      <protection/>
    </xf>
    <xf numFmtId="0" fontId="2" fillId="35" borderId="76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vertical="center"/>
    </xf>
    <xf numFmtId="164" fontId="50" fillId="36" borderId="59" xfId="0" applyNumberFormat="1" applyFont="1" applyFill="1" applyBorder="1" applyAlignment="1">
      <alignment horizontal="center" vertical="center"/>
    </xf>
    <xf numFmtId="0" fontId="50" fillId="36" borderId="69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2" fillId="36" borderId="16" xfId="59" applyFont="1" applyFill="1" applyBorder="1" applyAlignment="1">
      <alignment vertical="center"/>
      <protection/>
    </xf>
    <xf numFmtId="0" fontId="2" fillId="36" borderId="17" xfId="59" applyFont="1" applyFill="1" applyBorder="1" applyAlignment="1">
      <alignment vertical="center"/>
      <protection/>
    </xf>
    <xf numFmtId="164" fontId="50" fillId="36" borderId="69" xfId="0" applyNumberFormat="1" applyFont="1" applyFill="1" applyBorder="1" applyAlignment="1">
      <alignment horizontal="center" vertical="center"/>
    </xf>
    <xf numFmtId="164" fontId="50" fillId="36" borderId="32" xfId="0" applyNumberFormat="1" applyFont="1" applyFill="1" applyBorder="1" applyAlignment="1">
      <alignment horizontal="center" vertical="center"/>
    </xf>
    <xf numFmtId="164" fontId="50" fillId="36" borderId="81" xfId="0" applyNumberFormat="1" applyFont="1" applyFill="1" applyBorder="1" applyAlignment="1">
      <alignment horizontal="center" vertical="center"/>
    </xf>
    <xf numFmtId="0" fontId="2" fillId="38" borderId="83" xfId="0" applyFont="1" applyFill="1" applyBorder="1" applyAlignment="1">
      <alignment horizontal="center" vertical="center" wrapText="1"/>
    </xf>
    <xf numFmtId="0" fontId="2" fillId="38" borderId="84" xfId="0" applyFont="1" applyFill="1" applyBorder="1" applyAlignment="1">
      <alignment horizontal="center" vertical="center" wrapText="1"/>
    </xf>
    <xf numFmtId="0" fontId="2" fillId="38" borderId="85" xfId="0" applyFont="1" applyFill="1" applyBorder="1" applyAlignment="1">
      <alignment horizontal="center" vertical="center" wrapText="1"/>
    </xf>
    <xf numFmtId="0" fontId="2" fillId="38" borderId="86" xfId="0" applyFont="1" applyFill="1" applyBorder="1" applyAlignment="1">
      <alignment horizontal="center" vertical="center"/>
    </xf>
    <xf numFmtId="0" fontId="2" fillId="38" borderId="87" xfId="0" applyFont="1" applyFill="1" applyBorder="1" applyAlignment="1">
      <alignment horizontal="center" vertical="center"/>
    </xf>
    <xf numFmtId="0" fontId="2" fillId="38" borderId="88" xfId="0" applyFont="1" applyFill="1" applyBorder="1" applyAlignment="1">
      <alignment horizontal="center" vertical="center"/>
    </xf>
    <xf numFmtId="0" fontId="2" fillId="35" borderId="89" xfId="0" applyFont="1" applyFill="1" applyBorder="1" applyAlignment="1">
      <alignment horizontal="center" vertical="center"/>
    </xf>
    <xf numFmtId="0" fontId="2" fillId="35" borderId="87" xfId="0" applyFont="1" applyFill="1" applyBorder="1" applyAlignment="1">
      <alignment horizontal="center" vertical="center"/>
    </xf>
    <xf numFmtId="0" fontId="2" fillId="35" borderId="90" xfId="0" applyFont="1" applyFill="1" applyBorder="1" applyAlignment="1">
      <alignment horizontal="center" vertical="center"/>
    </xf>
    <xf numFmtId="0" fontId="2" fillId="35" borderId="91" xfId="0" applyFont="1" applyFill="1" applyBorder="1" applyAlignment="1">
      <alignment horizontal="center" vertical="center"/>
    </xf>
    <xf numFmtId="0" fontId="2" fillId="38" borderId="92" xfId="0" applyFont="1" applyFill="1" applyBorder="1" applyAlignment="1">
      <alignment horizontal="center" vertical="center" wrapText="1"/>
    </xf>
    <xf numFmtId="0" fontId="0" fillId="37" borderId="93" xfId="0" applyFont="1" applyFill="1" applyBorder="1" applyAlignment="1">
      <alignment vertical="center"/>
    </xf>
    <xf numFmtId="0" fontId="0" fillId="38" borderId="93" xfId="0" applyFont="1" applyFill="1" applyBorder="1" applyAlignment="1">
      <alignment vertical="center"/>
    </xf>
    <xf numFmtId="0" fontId="2" fillId="38" borderId="94" xfId="0" applyFont="1" applyFill="1" applyBorder="1" applyAlignment="1">
      <alignment horizontal="center" vertical="center"/>
    </xf>
    <xf numFmtId="0" fontId="2" fillId="38" borderId="95" xfId="0" applyFont="1" applyFill="1" applyBorder="1" applyAlignment="1">
      <alignment horizontal="center" vertical="center"/>
    </xf>
    <xf numFmtId="0" fontId="2" fillId="38" borderId="96" xfId="0" applyFont="1" applyFill="1" applyBorder="1" applyAlignment="1">
      <alignment horizontal="center" vertical="center"/>
    </xf>
    <xf numFmtId="0" fontId="2" fillId="35" borderId="94" xfId="0" applyFont="1" applyFill="1" applyBorder="1" applyAlignment="1">
      <alignment horizontal="center" vertical="center"/>
    </xf>
    <xf numFmtId="0" fontId="2" fillId="35" borderId="95" xfId="0" applyFont="1" applyFill="1" applyBorder="1" applyAlignment="1">
      <alignment horizontal="center" vertical="center"/>
    </xf>
    <xf numFmtId="0" fontId="2" fillId="35" borderId="96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0" fillId="37" borderId="97" xfId="0" applyFont="1" applyFill="1" applyBorder="1" applyAlignment="1">
      <alignment vertical="center"/>
    </xf>
    <xf numFmtId="0" fontId="0" fillId="38" borderId="97" xfId="0" applyFont="1" applyFill="1" applyBorder="1" applyAlignment="1">
      <alignment vertical="center"/>
    </xf>
    <xf numFmtId="0" fontId="2" fillId="38" borderId="98" xfId="0" applyFont="1" applyFill="1" applyBorder="1" applyAlignment="1">
      <alignment horizontal="center" vertical="center"/>
    </xf>
    <xf numFmtId="0" fontId="2" fillId="38" borderId="99" xfId="0" applyFont="1" applyFill="1" applyBorder="1" applyAlignment="1">
      <alignment horizontal="center" vertical="center"/>
    </xf>
    <xf numFmtId="0" fontId="2" fillId="38" borderId="100" xfId="0" applyFont="1" applyFill="1" applyBorder="1" applyAlignment="1">
      <alignment horizontal="center" vertical="center"/>
    </xf>
    <xf numFmtId="0" fontId="2" fillId="35" borderId="101" xfId="0" applyFont="1" applyFill="1" applyBorder="1" applyAlignment="1">
      <alignment horizontal="center" vertical="center"/>
    </xf>
    <xf numFmtId="0" fontId="2" fillId="35" borderId="99" xfId="0" applyFont="1" applyFill="1" applyBorder="1" applyAlignment="1">
      <alignment horizontal="center" vertical="center"/>
    </xf>
    <xf numFmtId="0" fontId="2" fillId="35" borderId="100" xfId="0" applyFont="1" applyFill="1" applyBorder="1" applyAlignment="1">
      <alignment horizontal="center" vertical="center"/>
    </xf>
    <xf numFmtId="0" fontId="2" fillId="35" borderId="93" xfId="0" applyFont="1" applyFill="1" applyBorder="1" applyAlignment="1">
      <alignment horizontal="center" vertical="center"/>
    </xf>
    <xf numFmtId="0" fontId="2" fillId="38" borderId="93" xfId="0" applyFont="1" applyFill="1" applyBorder="1" applyAlignment="1">
      <alignment horizontal="center" vertical="center" wrapText="1"/>
    </xf>
    <xf numFmtId="0" fontId="2" fillId="35" borderId="97" xfId="0" applyFont="1" applyFill="1" applyBorder="1" applyAlignment="1">
      <alignment horizontal="center" vertical="center"/>
    </xf>
    <xf numFmtId="0" fontId="2" fillId="38" borderId="97" xfId="0" applyFont="1" applyFill="1" applyBorder="1" applyAlignment="1">
      <alignment horizontal="center" vertical="center" wrapText="1"/>
    </xf>
    <xf numFmtId="164" fontId="6" fillId="39" borderId="102" xfId="0" applyNumberFormat="1" applyFont="1" applyFill="1" applyBorder="1" applyAlignment="1">
      <alignment horizontal="center" vertical="center"/>
    </xf>
    <xf numFmtId="164" fontId="6" fillId="39" borderId="103" xfId="0" applyNumberFormat="1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 wrapText="1"/>
    </xf>
    <xf numFmtId="0" fontId="2" fillId="36" borderId="69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164" fontId="6" fillId="39" borderId="104" xfId="0" applyNumberFormat="1" applyFont="1" applyFill="1" applyBorder="1" applyAlignment="1">
      <alignment horizontal="center" vertical="center"/>
    </xf>
    <xf numFmtId="164" fontId="11" fillId="39" borderId="35" xfId="0" applyNumberFormat="1" applyFont="1" applyFill="1" applyBorder="1" applyAlignment="1">
      <alignment horizontal="center" vertical="center"/>
    </xf>
    <xf numFmtId="164" fontId="10" fillId="39" borderId="35" xfId="0" applyNumberFormat="1" applyFont="1" applyFill="1" applyBorder="1" applyAlignment="1">
      <alignment horizontal="center" vertical="center"/>
    </xf>
    <xf numFmtId="164" fontId="6" fillId="39" borderId="41" xfId="0" applyNumberFormat="1" applyFont="1" applyFill="1" applyBorder="1" applyAlignment="1">
      <alignment horizontal="center" vertical="center"/>
    </xf>
    <xf numFmtId="164" fontId="11" fillId="39" borderId="41" xfId="0" applyNumberFormat="1" applyFont="1" applyFill="1" applyBorder="1" applyAlignment="1">
      <alignment horizontal="center" vertical="center"/>
    </xf>
    <xf numFmtId="164" fontId="10" fillId="39" borderId="4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 vertical="center"/>
    </xf>
    <xf numFmtId="0" fontId="2" fillId="40" borderId="105" xfId="59" applyFont="1" applyFill="1" applyBorder="1" applyAlignment="1">
      <alignment horizontal="left" vertical="center" wrapText="1"/>
      <protection/>
    </xf>
    <xf numFmtId="0" fontId="2" fillId="39" borderId="35" xfId="0" applyFont="1" applyFill="1" applyBorder="1" applyAlignment="1">
      <alignment horizontal="center" vertical="center"/>
    </xf>
    <xf numFmtId="164" fontId="6" fillId="39" borderId="35" xfId="0" applyNumberFormat="1" applyFont="1" applyFill="1" applyBorder="1" applyAlignment="1">
      <alignment horizontal="center" vertical="center"/>
    </xf>
    <xf numFmtId="164" fontId="12" fillId="39" borderId="35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horizontal="left" vertical="center"/>
    </xf>
    <xf numFmtId="0" fontId="0" fillId="37" borderId="36" xfId="0" applyFont="1" applyFill="1" applyBorder="1" applyAlignment="1">
      <alignment horizontal="left" vertical="center"/>
    </xf>
    <xf numFmtId="0" fontId="0" fillId="37" borderId="36" xfId="0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0" xfId="0" applyFill="1" applyAlignment="1">
      <alignment/>
    </xf>
    <xf numFmtId="164" fontId="52" fillId="34" borderId="11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4" fontId="51" fillId="34" borderId="26" xfId="0" applyNumberFormat="1" applyFont="1" applyFill="1" applyBorder="1" applyAlignment="1">
      <alignment horizontal="center" vertical="center"/>
    </xf>
    <xf numFmtId="0" fontId="51" fillId="34" borderId="26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164" fontId="50" fillId="34" borderId="11" xfId="0" applyNumberFormat="1" applyFont="1" applyFill="1" applyBorder="1" applyAlignment="1">
      <alignment horizontal="center" vertical="center"/>
    </xf>
    <xf numFmtId="164" fontId="52" fillId="34" borderId="16" xfId="0" applyNumberFormat="1" applyFont="1" applyFill="1" applyBorder="1" applyAlignment="1">
      <alignment horizontal="center" vertical="center"/>
    </xf>
    <xf numFmtId="164" fontId="50" fillId="34" borderId="16" xfId="0" applyNumberFormat="1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164" fontId="51" fillId="34" borderId="65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51" fillId="34" borderId="26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164" fontId="11" fillId="39" borderId="36" xfId="0" applyNumberFormat="1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164" fontId="10" fillId="39" borderId="36" xfId="0" applyNumberFormat="1" applyFont="1" applyFill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/>
    </xf>
    <xf numFmtId="164" fontId="6" fillId="39" borderId="33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59" applyFont="1" applyFill="1" applyBorder="1" applyAlignment="1">
      <alignment vertical="center"/>
      <protection/>
    </xf>
    <xf numFmtId="0" fontId="0" fillId="0" borderId="25" xfId="59" applyFont="1" applyFill="1" applyBorder="1" applyAlignment="1">
      <alignment vertical="center"/>
      <protection/>
    </xf>
    <xf numFmtId="0" fontId="4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0" fillId="0" borderId="69" xfId="0" applyFont="1" applyBorder="1" applyAlignment="1">
      <alignment horizontal="center"/>
    </xf>
    <xf numFmtId="0" fontId="0" fillId="0" borderId="1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vertical="center"/>
      <protection/>
    </xf>
    <xf numFmtId="0" fontId="50" fillId="36" borderId="32" xfId="0" applyFont="1" applyFill="1" applyBorder="1" applyAlignment="1">
      <alignment horizontal="center" vertical="center"/>
    </xf>
    <xf numFmtId="0" fontId="50" fillId="36" borderId="21" xfId="0" applyFont="1" applyFill="1" applyBorder="1" applyAlignment="1">
      <alignment horizontal="center" vertical="center"/>
    </xf>
    <xf numFmtId="0" fontId="0" fillId="0" borderId="106" xfId="59" applyFont="1" applyFill="1" applyBorder="1" applyAlignment="1">
      <alignment vertical="center"/>
      <protection/>
    </xf>
    <xf numFmtId="0" fontId="0" fillId="35" borderId="13" xfId="59" applyFont="1" applyFill="1" applyBorder="1" applyAlignment="1">
      <alignment horizontal="center" vertical="center"/>
      <protection/>
    </xf>
    <xf numFmtId="0" fontId="0" fillId="35" borderId="14" xfId="59" applyFont="1" applyFill="1" applyBorder="1" applyAlignment="1">
      <alignment horizontal="left" vertical="center"/>
      <protection/>
    </xf>
    <xf numFmtId="0" fontId="2" fillId="38" borderId="63" xfId="0" applyFont="1" applyFill="1" applyBorder="1" applyAlignment="1">
      <alignment horizontal="center" vertical="center" wrapText="1"/>
    </xf>
    <xf numFmtId="0" fontId="2" fillId="38" borderId="107" xfId="0" applyFont="1" applyFill="1" applyBorder="1" applyAlignment="1">
      <alignment horizontal="center" vertical="center" wrapText="1"/>
    </xf>
    <xf numFmtId="0" fontId="2" fillId="38" borderId="108" xfId="0" applyFont="1" applyFill="1" applyBorder="1" applyAlignment="1">
      <alignment horizontal="center" vertical="center" wrapText="1"/>
    </xf>
    <xf numFmtId="0" fontId="2" fillId="38" borderId="109" xfId="0" applyFont="1" applyFill="1" applyBorder="1" applyAlignment="1">
      <alignment horizontal="center" vertical="center" wrapText="1"/>
    </xf>
    <xf numFmtId="0" fontId="2" fillId="35" borderId="47" xfId="59" applyFont="1" applyFill="1" applyBorder="1" applyAlignment="1">
      <alignment horizontal="center" vertical="center"/>
      <protection/>
    </xf>
    <xf numFmtId="0" fontId="2" fillId="0" borderId="47" xfId="60" applyFont="1" applyFill="1" applyBorder="1" applyAlignment="1">
      <alignment horizontal="center" vertical="center"/>
      <protection/>
    </xf>
    <xf numFmtId="0" fontId="2" fillId="0" borderId="47" xfId="59" applyFont="1" applyFill="1" applyBorder="1" applyAlignment="1">
      <alignment horizontal="center" vertical="center"/>
      <protection/>
    </xf>
    <xf numFmtId="0" fontId="2" fillId="0" borderId="36" xfId="59" applyFont="1" applyFill="1" applyBorder="1" applyAlignment="1">
      <alignment horizontal="center" vertical="center"/>
      <protection/>
    </xf>
    <xf numFmtId="0" fontId="2" fillId="0" borderId="36" xfId="59" applyFont="1" applyFill="1" applyBorder="1" applyAlignment="1">
      <alignment horizontal="left" vertical="center"/>
      <protection/>
    </xf>
    <xf numFmtId="0" fontId="51" fillId="34" borderId="16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164" fontId="50" fillId="36" borderId="60" xfId="0" applyNumberFormat="1" applyFont="1" applyFill="1" applyBorder="1" applyAlignment="1">
      <alignment horizontal="center" vertical="center"/>
    </xf>
    <xf numFmtId="0" fontId="0" fillId="36" borderId="61" xfId="0" applyFont="1" applyFill="1" applyBorder="1" applyAlignment="1">
      <alignment vertical="center"/>
    </xf>
    <xf numFmtId="0" fontId="51" fillId="34" borderId="21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center" vertical="center"/>
    </xf>
    <xf numFmtId="164" fontId="6" fillId="39" borderId="110" xfId="0" applyNumberFormat="1" applyFont="1" applyFill="1" applyBorder="1" applyAlignment="1">
      <alignment horizontal="center" vertical="center"/>
    </xf>
    <xf numFmtId="164" fontId="10" fillId="39" borderId="111" xfId="0" applyNumberFormat="1" applyFont="1" applyFill="1" applyBorder="1" applyAlignment="1">
      <alignment horizontal="center" vertical="center"/>
    </xf>
    <xf numFmtId="0" fontId="2" fillId="0" borderId="13" xfId="59" applyFont="1" applyFill="1" applyBorder="1" applyAlignment="1">
      <alignment horizontal="left" vertical="center"/>
      <protection/>
    </xf>
    <xf numFmtId="0" fontId="4" fillId="33" borderId="16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left" vertical="center"/>
    </xf>
    <xf numFmtId="0" fontId="4" fillId="35" borderId="13" xfId="59" applyFont="1" applyFill="1" applyBorder="1" applyAlignment="1">
      <alignment horizontal="left" vertical="center"/>
      <protection/>
    </xf>
    <xf numFmtId="164" fontId="0" fillId="34" borderId="55" xfId="0" applyNumberFormat="1" applyFont="1" applyFill="1" applyBorder="1" applyAlignment="1">
      <alignment horizontal="center"/>
    </xf>
    <xf numFmtId="0" fontId="0" fillId="0" borderId="112" xfId="59" applyFont="1" applyFill="1" applyBorder="1" applyAlignment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50" fillId="36" borderId="0" xfId="0" applyFont="1" applyFill="1" applyBorder="1" applyAlignment="1">
      <alignment horizontal="center" vertical="center"/>
    </xf>
    <xf numFmtId="0" fontId="2" fillId="0" borderId="50" xfId="54" applyFont="1" applyFill="1" applyBorder="1" applyAlignment="1">
      <alignment horizontal="center" vertical="center"/>
      <protection/>
    </xf>
    <xf numFmtId="0" fontId="2" fillId="36" borderId="0" xfId="59" applyFont="1" applyFill="1" applyBorder="1" applyAlignment="1">
      <alignment horizontal="left" vertical="center" wrapText="1"/>
      <protection/>
    </xf>
    <xf numFmtId="0" fontId="4" fillId="0" borderId="13" xfId="59" applyFont="1" applyFill="1" applyBorder="1" applyAlignment="1">
      <alignment horizontal="left" vertical="center"/>
      <protection/>
    </xf>
    <xf numFmtId="0" fontId="4" fillId="0" borderId="50" xfId="0" applyFont="1" applyFill="1" applyBorder="1" applyAlignment="1">
      <alignment vertical="center"/>
    </xf>
    <xf numFmtId="0" fontId="2" fillId="0" borderId="13" xfId="60" applyFont="1" applyFill="1" applyBorder="1" applyAlignment="1">
      <alignment horizontal="left" vertical="center"/>
      <protection/>
    </xf>
    <xf numFmtId="0" fontId="2" fillId="35" borderId="13" xfId="60" applyFont="1" applyFill="1" applyBorder="1" applyAlignment="1">
      <alignment horizontal="left" vertical="center"/>
      <protection/>
    </xf>
    <xf numFmtId="164" fontId="10" fillId="39" borderId="113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5" borderId="114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0" fontId="0" fillId="35" borderId="26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/>
    </xf>
    <xf numFmtId="0" fontId="0" fillId="35" borderId="25" xfId="59" applyFont="1" applyFill="1" applyBorder="1" applyAlignment="1">
      <alignment vertical="center"/>
      <protection/>
    </xf>
    <xf numFmtId="0" fontId="2" fillId="35" borderId="70" xfId="0" applyFont="1" applyFill="1" applyBorder="1" applyAlignment="1">
      <alignment horizontal="center" vertical="center"/>
    </xf>
    <xf numFmtId="0" fontId="2" fillId="35" borderId="112" xfId="0" applyFont="1" applyFill="1" applyBorder="1" applyAlignment="1">
      <alignment horizontal="center" vertical="center"/>
    </xf>
    <xf numFmtId="0" fontId="0" fillId="35" borderId="115" xfId="0" applyFont="1" applyFill="1" applyBorder="1" applyAlignment="1">
      <alignment vertical="center"/>
    </xf>
    <xf numFmtId="0" fontId="2" fillId="35" borderId="52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 wrapText="1"/>
    </xf>
    <xf numFmtId="0" fontId="0" fillId="38" borderId="108" xfId="0" applyFont="1" applyFill="1" applyBorder="1" applyAlignment="1">
      <alignment vertical="center"/>
    </xf>
    <xf numFmtId="0" fontId="2" fillId="35" borderId="116" xfId="0" applyFont="1" applyFill="1" applyBorder="1" applyAlignment="1">
      <alignment horizontal="center" vertical="center"/>
    </xf>
    <xf numFmtId="0" fontId="2" fillId="35" borderId="117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3" xfId="59" applyFont="1" applyFill="1" applyBorder="1" applyAlignment="1">
      <alignment horizontal="left" vertical="center"/>
      <protection/>
    </xf>
    <xf numFmtId="0" fontId="4" fillId="35" borderId="14" xfId="0" applyFont="1" applyFill="1" applyBorder="1" applyAlignment="1">
      <alignment horizontal="fill" vertical="distributed" wrapText="1"/>
    </xf>
    <xf numFmtId="0" fontId="4" fillId="35" borderId="118" xfId="0" applyFont="1" applyFill="1" applyBorder="1" applyAlignment="1">
      <alignment vertical="center" wrapText="1"/>
    </xf>
    <xf numFmtId="0" fontId="2" fillId="35" borderId="119" xfId="59" applyFont="1" applyFill="1" applyBorder="1" applyAlignment="1">
      <alignment horizontal="left" vertical="center"/>
      <protection/>
    </xf>
    <xf numFmtId="0" fontId="2" fillId="35" borderId="14" xfId="0" applyFont="1" applyFill="1" applyBorder="1" applyAlignment="1">
      <alignment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4" fillId="35" borderId="13" xfId="59" applyFont="1" applyFill="1" applyBorder="1" applyAlignment="1">
      <alignment vertical="center"/>
      <protection/>
    </xf>
    <xf numFmtId="0" fontId="4" fillId="35" borderId="13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vertical="center" wrapText="1"/>
    </xf>
    <xf numFmtId="0" fontId="0" fillId="35" borderId="17" xfId="59" applyFont="1" applyFill="1" applyBorder="1" applyAlignment="1">
      <alignment vertical="center"/>
      <protection/>
    </xf>
    <xf numFmtId="0" fontId="0" fillId="35" borderId="13" xfId="0" applyFont="1" applyFill="1" applyBorder="1" applyAlignment="1">
      <alignment horizontal="center" vertical="center"/>
    </xf>
    <xf numFmtId="0" fontId="2" fillId="35" borderId="11" xfId="59" applyFont="1" applyFill="1" applyBorder="1" applyAlignment="1">
      <alignment horizontal="center" vertical="center"/>
      <protection/>
    </xf>
    <xf numFmtId="0" fontId="0" fillId="35" borderId="17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2" fillId="35" borderId="12" xfId="54" applyFont="1" applyFill="1" applyBorder="1" applyAlignment="1">
      <alignment horizontal="center" vertical="center"/>
      <protection/>
    </xf>
    <xf numFmtId="0" fontId="4" fillId="35" borderId="2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0" fillId="34" borderId="21" xfId="59" applyFont="1" applyFill="1" applyBorder="1" applyAlignment="1">
      <alignment horizontal="right" vertical="center"/>
      <protection/>
    </xf>
    <xf numFmtId="0" fontId="50" fillId="34" borderId="14" xfId="59" applyFont="1" applyFill="1" applyBorder="1" applyAlignment="1">
      <alignment horizontal="right" vertical="center"/>
      <protection/>
    </xf>
    <xf numFmtId="164" fontId="52" fillId="34" borderId="16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2" fillId="36" borderId="21" xfId="59" applyFont="1" applyFill="1" applyBorder="1" applyAlignment="1">
      <alignment horizontal="left" vertical="center" wrapText="1"/>
      <protection/>
    </xf>
    <xf numFmtId="0" fontId="2" fillId="36" borderId="30" xfId="59" applyFont="1" applyFill="1" applyBorder="1" applyAlignment="1">
      <alignment horizontal="left" vertical="center" wrapText="1"/>
      <protection/>
    </xf>
    <xf numFmtId="0" fontId="51" fillId="34" borderId="21" xfId="59" applyFont="1" applyFill="1" applyBorder="1" applyAlignment="1">
      <alignment horizontal="right" vertical="center"/>
      <protection/>
    </xf>
    <xf numFmtId="0" fontId="51" fillId="34" borderId="26" xfId="59" applyFont="1" applyFill="1" applyBorder="1" applyAlignment="1">
      <alignment horizontal="right" vertical="center"/>
      <protection/>
    </xf>
    <xf numFmtId="0" fontId="51" fillId="34" borderId="25" xfId="59" applyFont="1" applyFill="1" applyBorder="1" applyAlignment="1">
      <alignment horizontal="right" vertical="center"/>
      <protection/>
    </xf>
    <xf numFmtId="164" fontId="51" fillId="34" borderId="58" xfId="0" applyNumberFormat="1" applyFont="1" applyFill="1" applyBorder="1" applyAlignment="1">
      <alignment horizontal="center" vertical="center"/>
    </xf>
    <xf numFmtId="0" fontId="51" fillId="34" borderId="68" xfId="0" applyFont="1" applyFill="1" applyBorder="1" applyAlignment="1">
      <alignment horizontal="center" vertical="center"/>
    </xf>
    <xf numFmtId="0" fontId="51" fillId="34" borderId="57" xfId="0" applyFont="1" applyFill="1" applyBorder="1" applyAlignment="1">
      <alignment horizontal="center" vertical="center"/>
    </xf>
    <xf numFmtId="0" fontId="2" fillId="36" borderId="21" xfId="59" applyFont="1" applyFill="1" applyBorder="1" applyAlignment="1">
      <alignment horizontal="left" vertical="center"/>
      <protection/>
    </xf>
    <xf numFmtId="0" fontId="2" fillId="36" borderId="11" xfId="59" applyFont="1" applyFill="1" applyBorder="1" applyAlignment="1">
      <alignment horizontal="left" vertical="center"/>
      <protection/>
    </xf>
    <xf numFmtId="0" fontId="2" fillId="36" borderId="12" xfId="0" applyFont="1" applyFill="1" applyBorder="1" applyAlignment="1">
      <alignment horizontal="center" vertical="center"/>
    </xf>
    <xf numFmtId="0" fontId="50" fillId="34" borderId="11" xfId="59" applyFont="1" applyFill="1" applyBorder="1" applyAlignment="1">
      <alignment horizontal="right" vertical="center"/>
      <protection/>
    </xf>
    <xf numFmtId="0" fontId="52" fillId="34" borderId="21" xfId="59" applyFont="1" applyFill="1" applyBorder="1" applyAlignment="1">
      <alignment horizontal="right" vertical="center"/>
      <protection/>
    </xf>
    <xf numFmtId="0" fontId="52" fillId="34" borderId="11" xfId="59" applyFont="1" applyFill="1" applyBorder="1" applyAlignment="1">
      <alignment horizontal="right" vertical="center"/>
      <protection/>
    </xf>
    <xf numFmtId="0" fontId="51" fillId="34" borderId="112" xfId="59" applyFont="1" applyFill="1" applyBorder="1" applyAlignment="1">
      <alignment horizontal="right" vertical="center"/>
      <protection/>
    </xf>
    <xf numFmtId="164" fontId="51" fillId="34" borderId="25" xfId="0" applyNumberFormat="1" applyFont="1" applyFill="1" applyBorder="1" applyAlignment="1">
      <alignment horizontal="center" vertical="center"/>
    </xf>
    <xf numFmtId="0" fontId="51" fillId="34" borderId="26" xfId="0" applyFont="1" applyFill="1" applyBorder="1" applyAlignment="1">
      <alignment horizontal="center" vertical="center"/>
    </xf>
    <xf numFmtId="0" fontId="51" fillId="34" borderId="112" xfId="0" applyFont="1" applyFill="1" applyBorder="1" applyAlignment="1">
      <alignment horizontal="center" vertical="center"/>
    </xf>
    <xf numFmtId="164" fontId="50" fillId="34" borderId="21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2" fillId="36" borderId="29" xfId="59" applyFont="1" applyFill="1" applyBorder="1" applyAlignment="1">
      <alignment horizontal="left" vertical="center" wrapText="1"/>
      <protection/>
    </xf>
    <xf numFmtId="0" fontId="2" fillId="36" borderId="52" xfId="59" applyFont="1" applyFill="1" applyBorder="1" applyAlignment="1">
      <alignment horizontal="left" vertical="center" wrapText="1"/>
      <protection/>
    </xf>
    <xf numFmtId="0" fontId="52" fillId="34" borderId="14" xfId="59" applyFont="1" applyFill="1" applyBorder="1" applyAlignment="1">
      <alignment horizontal="right" vertical="center"/>
      <protection/>
    </xf>
    <xf numFmtId="164" fontId="52" fillId="34" borderId="21" xfId="0" applyNumberFormat="1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164" fontId="50" fillId="34" borderId="16" xfId="0" applyNumberFormat="1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horizontal="center" vertical="center"/>
    </xf>
    <xf numFmtId="0" fontId="2" fillId="36" borderId="29" xfId="59" applyFont="1" applyFill="1" applyBorder="1" applyAlignment="1">
      <alignment horizontal="left" vertical="center"/>
      <protection/>
    </xf>
    <xf numFmtId="0" fontId="2" fillId="36" borderId="52" xfId="59" applyFont="1" applyFill="1" applyBorder="1" applyAlignment="1">
      <alignment horizontal="left" vertical="center"/>
      <protection/>
    </xf>
    <xf numFmtId="0" fontId="50" fillId="34" borderId="29" xfId="59" applyFont="1" applyFill="1" applyBorder="1" applyAlignment="1">
      <alignment horizontal="right" vertical="center"/>
      <protection/>
    </xf>
    <xf numFmtId="0" fontId="50" fillId="34" borderId="52" xfId="59" applyFont="1" applyFill="1" applyBorder="1" applyAlignment="1">
      <alignment horizontal="right" vertical="center"/>
      <protection/>
    </xf>
    <xf numFmtId="0" fontId="2" fillId="36" borderId="77" xfId="59" applyFont="1" applyFill="1" applyBorder="1" applyAlignment="1">
      <alignment horizontal="left" vertical="center"/>
      <protection/>
    </xf>
    <xf numFmtId="0" fontId="2" fillId="36" borderId="79" xfId="59" applyFont="1" applyFill="1" applyBorder="1" applyAlignment="1">
      <alignment horizontal="left" vertical="center"/>
      <protection/>
    </xf>
    <xf numFmtId="0" fontId="2" fillId="34" borderId="26" xfId="0" applyFont="1" applyFill="1" applyBorder="1" applyAlignment="1">
      <alignment horizontal="center" vertical="center"/>
    </xf>
    <xf numFmtId="0" fontId="50" fillId="34" borderId="30" xfId="59" applyFont="1" applyFill="1" applyBorder="1" applyAlignment="1">
      <alignment horizontal="right" vertical="center"/>
      <protection/>
    </xf>
    <xf numFmtId="164" fontId="50" fillId="34" borderId="11" xfId="0" applyNumberFormat="1" applyFont="1" applyFill="1" applyBorder="1" applyAlignment="1">
      <alignment horizontal="center" vertical="center"/>
    </xf>
    <xf numFmtId="164" fontId="50" fillId="34" borderId="14" xfId="0" applyNumberFormat="1" applyFont="1" applyFill="1" applyBorder="1" applyAlignment="1">
      <alignment horizontal="center" vertical="center"/>
    </xf>
    <xf numFmtId="164" fontId="10" fillId="39" borderId="39" xfId="0" applyNumberFormat="1" applyFont="1" applyFill="1" applyBorder="1" applyAlignment="1">
      <alignment horizontal="center" vertical="center"/>
    </xf>
    <xf numFmtId="164" fontId="10" fillId="39" borderId="36" xfId="0" applyNumberFormat="1" applyFont="1" applyFill="1" applyBorder="1" applyAlignment="1">
      <alignment horizontal="center" vertical="center"/>
    </xf>
    <xf numFmtId="164" fontId="10" fillId="39" borderId="40" xfId="0" applyNumberFormat="1" applyFont="1" applyFill="1" applyBorder="1" applyAlignment="1">
      <alignment horizontal="center" vertical="center"/>
    </xf>
    <xf numFmtId="164" fontId="6" fillId="39" borderId="39" xfId="0" applyNumberFormat="1" applyFont="1" applyFill="1" applyBorder="1" applyAlignment="1">
      <alignment horizontal="center" vertical="center"/>
    </xf>
    <xf numFmtId="164" fontId="6" fillId="39" borderId="36" xfId="0" applyNumberFormat="1" applyFont="1" applyFill="1" applyBorder="1" applyAlignment="1">
      <alignment horizontal="center" vertical="center"/>
    </xf>
    <xf numFmtId="164" fontId="6" fillId="39" borderId="40" xfId="0" applyNumberFormat="1" applyFont="1" applyFill="1" applyBorder="1" applyAlignment="1">
      <alignment horizontal="center" vertical="center"/>
    </xf>
    <xf numFmtId="0" fontId="2" fillId="39" borderId="39" xfId="0" applyFont="1" applyFill="1" applyBorder="1" applyAlignment="1">
      <alignment horizontal="center" vertical="center"/>
    </xf>
    <xf numFmtId="0" fontId="2" fillId="39" borderId="36" xfId="0" applyFont="1" applyFill="1" applyBorder="1" applyAlignment="1">
      <alignment horizontal="center" vertical="center"/>
    </xf>
    <xf numFmtId="0" fontId="2" fillId="39" borderId="40" xfId="0" applyFont="1" applyFill="1" applyBorder="1" applyAlignment="1">
      <alignment horizontal="center" vertical="center"/>
    </xf>
    <xf numFmtId="0" fontId="2" fillId="39" borderId="34" xfId="0" applyFont="1" applyFill="1" applyBorder="1" applyAlignment="1">
      <alignment horizontal="center" vertical="center"/>
    </xf>
    <xf numFmtId="0" fontId="2" fillId="39" borderId="35" xfId="0" applyFont="1" applyFill="1" applyBorder="1" applyAlignment="1">
      <alignment horizontal="left" vertical="center"/>
    </xf>
    <xf numFmtId="0" fontId="2" fillId="39" borderId="34" xfId="0" applyFont="1" applyFill="1" applyBorder="1" applyAlignment="1">
      <alignment horizontal="left" vertical="center"/>
    </xf>
    <xf numFmtId="164" fontId="6" fillId="39" borderId="96" xfId="0" applyNumberFormat="1" applyFont="1" applyFill="1" applyBorder="1" applyAlignment="1">
      <alignment horizontal="center" vertical="center"/>
    </xf>
    <xf numFmtId="164" fontId="6" fillId="39" borderId="93" xfId="0" applyNumberFormat="1" applyFont="1" applyFill="1" applyBorder="1" applyAlignment="1">
      <alignment horizontal="center" vertical="center"/>
    </xf>
    <xf numFmtId="164" fontId="6" fillId="39" borderId="94" xfId="0" applyNumberFormat="1" applyFont="1" applyFill="1" applyBorder="1" applyAlignment="1">
      <alignment horizontal="center" vertical="center"/>
    </xf>
    <xf numFmtId="0" fontId="2" fillId="40" borderId="42" xfId="59" applyFont="1" applyFill="1" applyBorder="1" applyAlignment="1">
      <alignment horizontal="left" vertical="center" wrapText="1"/>
      <protection/>
    </xf>
    <xf numFmtId="0" fontId="2" fillId="41" borderId="120" xfId="0" applyFont="1" applyFill="1" applyBorder="1" applyAlignment="1">
      <alignment horizontal="left" wrapText="1"/>
    </xf>
    <xf numFmtId="164" fontId="0" fillId="34" borderId="55" xfId="0" applyNumberFormat="1" applyFont="1" applyFill="1" applyBorder="1" applyAlignment="1">
      <alignment horizontal="center"/>
    </xf>
    <xf numFmtId="0" fontId="8" fillId="0" borderId="77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164" fontId="51" fillId="34" borderId="65" xfId="0" applyNumberFormat="1" applyFont="1" applyFill="1" applyBorder="1" applyAlignment="1">
      <alignment horizontal="center" vertical="center"/>
    </xf>
    <xf numFmtId="0" fontId="51" fillId="34" borderId="70" xfId="0" applyFont="1" applyFill="1" applyBorder="1" applyAlignment="1">
      <alignment horizontal="center" vertical="center"/>
    </xf>
    <xf numFmtId="0" fontId="8" fillId="36" borderId="127" xfId="0" applyFont="1" applyFill="1" applyBorder="1" applyAlignment="1">
      <alignment horizontal="center" vertical="center"/>
    </xf>
    <xf numFmtId="0" fontId="8" fillId="36" borderId="128" xfId="0" applyFont="1" applyFill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6" fillId="35" borderId="127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52" fillId="34" borderId="17" xfId="59" applyFont="1" applyFill="1" applyBorder="1" applyAlignment="1">
      <alignment horizontal="right" vertical="center"/>
      <protection/>
    </xf>
    <xf numFmtId="0" fontId="51" fillId="34" borderId="62" xfId="59" applyFont="1" applyFill="1" applyBorder="1" applyAlignment="1">
      <alignment horizontal="right" vertical="center"/>
      <protection/>
    </xf>
    <xf numFmtId="0" fontId="51" fillId="34" borderId="57" xfId="59" applyFont="1" applyFill="1" applyBorder="1" applyAlignment="1">
      <alignment horizontal="right" vertical="center"/>
      <protection/>
    </xf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2" fillId="36" borderId="59" xfId="59" applyFont="1" applyFill="1" applyBorder="1" applyAlignment="1">
      <alignment horizontal="justify" vertical="center" wrapText="1"/>
      <protection/>
    </xf>
    <xf numFmtId="0" fontId="2" fillId="36" borderId="69" xfId="59" applyFont="1" applyFill="1" applyBorder="1" applyAlignment="1">
      <alignment horizontal="justify" vertical="center" wrapText="1"/>
      <protection/>
    </xf>
    <xf numFmtId="0" fontId="8" fillId="0" borderId="62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39" borderId="33" xfId="59" applyFont="1" applyFill="1" applyBorder="1" applyAlignment="1">
      <alignment horizontal="right" vertical="center"/>
      <protection/>
    </xf>
    <xf numFmtId="0" fontId="8" fillId="0" borderId="25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130" xfId="0" applyFont="1" applyFill="1" applyBorder="1" applyAlignment="1">
      <alignment horizontal="center" vertical="center"/>
    </xf>
    <xf numFmtId="0" fontId="2" fillId="36" borderId="131" xfId="0" applyFont="1" applyFill="1" applyBorder="1" applyAlignment="1">
      <alignment horizontal="center" vertical="center"/>
    </xf>
    <xf numFmtId="0" fontId="8" fillId="36" borderId="78" xfId="0" applyFont="1" applyFill="1" applyBorder="1" applyAlignment="1">
      <alignment horizontal="center" vertical="center"/>
    </xf>
    <xf numFmtId="0" fontId="8" fillId="36" borderId="123" xfId="0" applyFont="1" applyFill="1" applyBorder="1" applyAlignment="1">
      <alignment horizontal="center" vertical="center"/>
    </xf>
    <xf numFmtId="164" fontId="51" fillId="34" borderId="26" xfId="0" applyNumberFormat="1" applyFont="1" applyFill="1" applyBorder="1" applyAlignment="1">
      <alignment horizontal="center" vertical="center"/>
    </xf>
    <xf numFmtId="164" fontId="51" fillId="34" borderId="112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164" fontId="52" fillId="34" borderId="11" xfId="0" applyNumberFormat="1" applyFont="1" applyFill="1" applyBorder="1" applyAlignment="1">
      <alignment horizontal="center" vertical="center"/>
    </xf>
    <xf numFmtId="164" fontId="52" fillId="34" borderId="14" xfId="0" applyNumberFormat="1" applyFont="1" applyFill="1" applyBorder="1" applyAlignment="1">
      <alignment horizontal="center" vertical="center"/>
    </xf>
    <xf numFmtId="0" fontId="11" fillId="39" borderId="36" xfId="59" applyFont="1" applyFill="1" applyBorder="1" applyAlignment="1">
      <alignment horizontal="right" vertical="center"/>
      <protection/>
    </xf>
    <xf numFmtId="0" fontId="8" fillId="0" borderId="132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50" fillId="34" borderId="17" xfId="59" applyFont="1" applyFill="1" applyBorder="1" applyAlignment="1">
      <alignment horizontal="right" vertical="center"/>
      <protection/>
    </xf>
    <xf numFmtId="0" fontId="2" fillId="36" borderId="30" xfId="59" applyFont="1" applyFill="1" applyBorder="1" applyAlignment="1">
      <alignment horizontal="left" vertical="center"/>
      <protection/>
    </xf>
    <xf numFmtId="0" fontId="2" fillId="36" borderId="55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51" fillId="34" borderId="68" xfId="59" applyFont="1" applyFill="1" applyBorder="1" applyAlignment="1">
      <alignment horizontal="right" vertical="center"/>
      <protection/>
    </xf>
    <xf numFmtId="164" fontId="51" fillId="34" borderId="68" xfId="0" applyNumberFormat="1" applyFont="1" applyFill="1" applyBorder="1" applyAlignment="1">
      <alignment horizontal="center" vertical="center"/>
    </xf>
    <xf numFmtId="0" fontId="2" fillId="36" borderId="116" xfId="0" applyFont="1" applyFill="1" applyBorder="1" applyAlignment="1">
      <alignment horizontal="center" vertical="center"/>
    </xf>
    <xf numFmtId="0" fontId="2" fillId="36" borderId="114" xfId="0" applyFont="1" applyFill="1" applyBorder="1" applyAlignment="1">
      <alignment horizontal="center" vertical="center"/>
    </xf>
    <xf numFmtId="0" fontId="2" fillId="36" borderId="59" xfId="59" applyFont="1" applyFill="1" applyBorder="1" applyAlignment="1">
      <alignment horizontal="left" vertical="center"/>
      <protection/>
    </xf>
    <xf numFmtId="0" fontId="2" fillId="36" borderId="32" xfId="59" applyFont="1" applyFill="1" applyBorder="1" applyAlignment="1">
      <alignment horizontal="left" vertical="center"/>
      <protection/>
    </xf>
    <xf numFmtId="0" fontId="6" fillId="39" borderId="134" xfId="59" applyFont="1" applyFill="1" applyBorder="1" applyAlignment="1">
      <alignment horizontal="right" vertical="center"/>
      <protection/>
    </xf>
    <xf numFmtId="164" fontId="6" fillId="39" borderId="135" xfId="0" applyNumberFormat="1" applyFont="1" applyFill="1" applyBorder="1" applyAlignment="1">
      <alignment horizontal="center" vertical="center"/>
    </xf>
    <xf numFmtId="164" fontId="6" fillId="39" borderId="103" xfId="0" applyNumberFormat="1" applyFont="1" applyFill="1" applyBorder="1" applyAlignment="1">
      <alignment horizontal="center" vertical="center"/>
    </xf>
    <xf numFmtId="164" fontId="12" fillId="39" borderId="39" xfId="0" applyNumberFormat="1" applyFont="1" applyFill="1" applyBorder="1" applyAlignment="1">
      <alignment horizontal="center" vertical="center"/>
    </xf>
    <xf numFmtId="164" fontId="12" fillId="39" borderId="36" xfId="0" applyNumberFormat="1" applyFont="1" applyFill="1" applyBorder="1" applyAlignment="1">
      <alignment horizontal="center" vertical="center"/>
    </xf>
    <xf numFmtId="164" fontId="12" fillId="39" borderId="40" xfId="0" applyNumberFormat="1" applyFont="1" applyFill="1" applyBorder="1" applyAlignment="1">
      <alignment horizontal="center" vertical="center"/>
    </xf>
    <xf numFmtId="0" fontId="6" fillId="39" borderId="36" xfId="59" applyFont="1" applyFill="1" applyBorder="1" applyAlignment="1">
      <alignment horizontal="right" vertical="center"/>
      <protection/>
    </xf>
    <xf numFmtId="164" fontId="11" fillId="39" borderId="39" xfId="0" applyNumberFormat="1" applyFont="1" applyFill="1" applyBorder="1" applyAlignment="1">
      <alignment horizontal="center" vertical="center"/>
    </xf>
    <xf numFmtId="164" fontId="11" fillId="39" borderId="36" xfId="0" applyNumberFormat="1" applyFont="1" applyFill="1" applyBorder="1" applyAlignment="1">
      <alignment horizontal="center" vertical="center"/>
    </xf>
    <xf numFmtId="164" fontId="11" fillId="39" borderId="40" xfId="0" applyNumberFormat="1" applyFont="1" applyFill="1" applyBorder="1" applyAlignment="1">
      <alignment horizontal="center" vertical="center"/>
    </xf>
    <xf numFmtId="0" fontId="10" fillId="39" borderId="36" xfId="59" applyFont="1" applyFill="1" applyBorder="1" applyAlignment="1">
      <alignment horizontal="right" vertical="center"/>
      <protection/>
    </xf>
    <xf numFmtId="0" fontId="2" fillId="39" borderId="36" xfId="59" applyFont="1" applyFill="1" applyBorder="1" applyAlignment="1">
      <alignment horizontal="left" vertical="center"/>
      <protection/>
    </xf>
    <xf numFmtId="0" fontId="2" fillId="36" borderId="21" xfId="0" applyFont="1" applyFill="1" applyBorder="1" applyAlignment="1">
      <alignment horizontal="center" vertical="center"/>
    </xf>
    <xf numFmtId="0" fontId="51" fillId="34" borderId="11" xfId="59" applyFont="1" applyFill="1" applyBorder="1" applyAlignment="1">
      <alignment horizontal="right" vertical="center"/>
      <protection/>
    </xf>
    <xf numFmtId="164" fontId="51" fillId="34" borderId="16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41" borderId="30" xfId="0" applyFont="1" applyFill="1" applyBorder="1" applyAlignment="1">
      <alignment horizontal="left" wrapText="1"/>
    </xf>
    <xf numFmtId="0" fontId="2" fillId="39" borderId="47" xfId="0" applyFont="1" applyFill="1" applyBorder="1" applyAlignment="1">
      <alignment horizontal="center" vertical="center"/>
    </xf>
    <xf numFmtId="0" fontId="10" fillId="39" borderId="47" xfId="59" applyFont="1" applyFill="1" applyBorder="1" applyAlignment="1">
      <alignment horizontal="right" vertical="center"/>
      <protection/>
    </xf>
    <xf numFmtId="0" fontId="11" fillId="39" borderId="47" xfId="59" applyFont="1" applyFill="1" applyBorder="1" applyAlignment="1">
      <alignment horizontal="right" vertical="center"/>
      <protection/>
    </xf>
    <xf numFmtId="164" fontId="10" fillId="39" borderId="136" xfId="0" applyNumberFormat="1" applyFont="1" applyFill="1" applyBorder="1" applyAlignment="1">
      <alignment horizontal="center" vertical="center"/>
    </xf>
    <xf numFmtId="164" fontId="10" fillId="39" borderId="137" xfId="0" applyNumberFormat="1" applyFont="1" applyFill="1" applyBorder="1" applyAlignment="1">
      <alignment horizontal="center" vertical="center"/>
    </xf>
    <xf numFmtId="0" fontId="2" fillId="36" borderId="121" xfId="59" applyFont="1" applyFill="1" applyBorder="1" applyAlignment="1">
      <alignment horizontal="left" vertical="center" wrapText="1"/>
      <protection/>
    </xf>
    <xf numFmtId="0" fontId="2" fillId="36" borderId="122" xfId="59" applyFont="1" applyFill="1" applyBorder="1" applyAlignment="1">
      <alignment horizontal="left" vertical="center" wrapText="1"/>
      <protection/>
    </xf>
    <xf numFmtId="0" fontId="2" fillId="36" borderId="123" xfId="59" applyFont="1" applyFill="1" applyBorder="1" applyAlignment="1">
      <alignment horizontal="left" vertical="center" wrapText="1"/>
      <protection/>
    </xf>
    <xf numFmtId="0" fontId="2" fillId="39" borderId="33" xfId="0" applyFont="1" applyFill="1" applyBorder="1" applyAlignment="1">
      <alignment horizontal="center" vertical="center"/>
    </xf>
    <xf numFmtId="164" fontId="10" fillId="39" borderId="113" xfId="0" applyNumberFormat="1" applyFont="1" applyFill="1" applyBorder="1" applyAlignment="1">
      <alignment horizontal="center" vertical="center"/>
    </xf>
    <xf numFmtId="0" fontId="2" fillId="41" borderId="69" xfId="0" applyFont="1" applyFill="1" applyBorder="1" applyAlignment="1">
      <alignment horizontal="left" wrapText="1"/>
    </xf>
    <xf numFmtId="164" fontId="6" fillId="39" borderId="33" xfId="0" applyNumberFormat="1" applyFont="1" applyFill="1" applyBorder="1" applyAlignment="1">
      <alignment horizontal="center" vertical="center"/>
    </xf>
    <xf numFmtId="0" fontId="2" fillId="34" borderId="21" xfId="59" applyFont="1" applyFill="1" applyBorder="1" applyAlignment="1">
      <alignment horizontal="left" vertical="center"/>
      <protection/>
    </xf>
    <xf numFmtId="0" fontId="2" fillId="34" borderId="52" xfId="59" applyFont="1" applyFill="1" applyBorder="1" applyAlignment="1">
      <alignment horizontal="left" vertical="center"/>
      <protection/>
    </xf>
    <xf numFmtId="0" fontId="2" fillId="36" borderId="74" xfId="59" applyFont="1" applyFill="1" applyBorder="1" applyAlignment="1">
      <alignment horizontal="left" vertical="center"/>
      <protection/>
    </xf>
    <xf numFmtId="0" fontId="2" fillId="36" borderId="76" xfId="59" applyFont="1" applyFill="1" applyBorder="1" applyAlignment="1">
      <alignment horizontal="left" vertical="center"/>
      <protection/>
    </xf>
    <xf numFmtId="164" fontId="50" fillId="34" borderId="30" xfId="0" applyNumberFormat="1" applyFont="1" applyFill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/>
    </xf>
    <xf numFmtId="0" fontId="50" fillId="34" borderId="52" xfId="0" applyFont="1" applyFill="1" applyBorder="1" applyAlignment="1">
      <alignment horizontal="center" vertical="center"/>
    </xf>
    <xf numFmtId="0" fontId="2" fillId="36" borderId="65" xfId="0" applyFont="1" applyFill="1" applyBorder="1" applyAlignment="1">
      <alignment horizontal="center" vertical="center"/>
    </xf>
    <xf numFmtId="0" fontId="8" fillId="35" borderId="127" xfId="0" applyFont="1" applyFill="1" applyBorder="1" applyAlignment="1">
      <alignment horizontal="center" vertical="center"/>
    </xf>
    <xf numFmtId="0" fontId="8" fillId="35" borderId="50" xfId="0" applyFont="1" applyFill="1" applyBorder="1" applyAlignment="1">
      <alignment horizontal="center" vertical="center"/>
    </xf>
    <xf numFmtId="0" fontId="50" fillId="34" borderId="61" xfId="59" applyFont="1" applyFill="1" applyBorder="1" applyAlignment="1">
      <alignment horizontal="right" vertical="center"/>
      <protection/>
    </xf>
    <xf numFmtId="0" fontId="50" fillId="34" borderId="69" xfId="59" applyFont="1" applyFill="1" applyBorder="1" applyAlignment="1">
      <alignment horizontal="right" vertical="center"/>
      <protection/>
    </xf>
    <xf numFmtId="164" fontId="50" fillId="34" borderId="59" xfId="0" applyNumberFormat="1" applyFont="1" applyFill="1" applyBorder="1" applyAlignment="1">
      <alignment horizontal="center" vertical="center"/>
    </xf>
    <xf numFmtId="0" fontId="50" fillId="34" borderId="69" xfId="0" applyFont="1" applyFill="1" applyBorder="1" applyAlignment="1">
      <alignment horizontal="center" vertical="center"/>
    </xf>
    <xf numFmtId="0" fontId="50" fillId="34" borderId="60" xfId="0" applyFont="1" applyFill="1" applyBorder="1" applyAlignment="1">
      <alignment horizontal="center" vertical="center"/>
    </xf>
    <xf numFmtId="0" fontId="51" fillId="34" borderId="31" xfId="0" applyFont="1" applyFill="1" applyBorder="1" applyAlignment="1">
      <alignment horizontal="center" vertic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3" xfId="55"/>
    <cellStyle name="Normál 3" xfId="56"/>
    <cellStyle name="Normál 3 2" xfId="57"/>
    <cellStyle name="Normál 5" xfId="58"/>
    <cellStyle name="Normál_Közös" xfId="59"/>
    <cellStyle name="Normál_Közös 2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4"/>
  <sheetViews>
    <sheetView tabSelected="1" zoomScalePageLayoutView="0" workbookViewId="0" topLeftCell="A1">
      <selection activeCell="A1" sqref="A1"/>
    </sheetView>
  </sheetViews>
  <sheetFormatPr defaultColWidth="10.7109375" defaultRowHeight="12.75"/>
  <cols>
    <col min="1" max="1" width="16.8515625" style="3" customWidth="1"/>
    <col min="2" max="2" width="41.28125" style="1" customWidth="1"/>
    <col min="3" max="4" width="4.28125" style="4" customWidth="1"/>
    <col min="5" max="5" width="4.00390625" style="4" customWidth="1"/>
    <col min="6" max="11" width="4.28125" style="4" customWidth="1"/>
    <col min="12" max="12" width="4.8515625" style="4" customWidth="1"/>
    <col min="13" max="13" width="4.28125" style="4" customWidth="1"/>
    <col min="14" max="15" width="4.28125" style="2" customWidth="1"/>
    <col min="16" max="16" width="17.28125" style="3" customWidth="1"/>
    <col min="17" max="17" width="30.8515625" style="3" customWidth="1"/>
    <col min="18" max="18" width="4.8515625" style="3" customWidth="1"/>
    <col min="19" max="19" width="15.140625" style="3" customWidth="1"/>
    <col min="20" max="20" width="31.28125" style="3" customWidth="1"/>
    <col min="21" max="21" width="15.421875" style="3" hidden="1" customWidth="1"/>
    <col min="22" max="22" width="41.140625" style="3" hidden="1" customWidth="1"/>
    <col min="23" max="23" width="22.140625" style="3" customWidth="1"/>
    <col min="24" max="16384" width="10.7109375" style="1" customWidth="1"/>
  </cols>
  <sheetData>
    <row r="1" spans="1:23" s="2" customFormat="1" ht="26.25" thickBot="1">
      <c r="A1" s="320" t="s">
        <v>468</v>
      </c>
      <c r="B1" s="319"/>
      <c r="C1" s="14"/>
      <c r="D1" s="14"/>
      <c r="E1" s="14"/>
      <c r="F1" s="14"/>
      <c r="G1" s="14"/>
      <c r="H1" s="14"/>
      <c r="I1" s="765" t="s">
        <v>450</v>
      </c>
      <c r="J1" s="765"/>
      <c r="K1" s="765"/>
      <c r="L1" s="765"/>
      <c r="M1" s="765"/>
      <c r="N1" s="765"/>
      <c r="O1" s="765"/>
      <c r="P1" s="765"/>
      <c r="Q1" s="14"/>
      <c r="R1" s="14"/>
      <c r="S1" s="3"/>
      <c r="T1" s="3"/>
      <c r="U1" s="3"/>
      <c r="V1" s="3"/>
      <c r="W1" s="4"/>
    </row>
    <row r="2" spans="1:23" ht="18" customHeight="1" thickTop="1">
      <c r="A2" s="734" t="s">
        <v>3</v>
      </c>
      <c r="B2" s="692" t="s">
        <v>2</v>
      </c>
      <c r="C2" s="701" t="s">
        <v>39</v>
      </c>
      <c r="D2" s="702"/>
      <c r="E2" s="702"/>
      <c r="F2" s="702"/>
      <c r="G2" s="702"/>
      <c r="H2" s="703"/>
      <c r="I2" s="701" t="s">
        <v>41</v>
      </c>
      <c r="J2" s="702"/>
      <c r="K2" s="702"/>
      <c r="L2" s="702"/>
      <c r="M2" s="704" t="s">
        <v>42</v>
      </c>
      <c r="N2" s="704" t="s">
        <v>43</v>
      </c>
      <c r="O2" s="686" t="s">
        <v>4</v>
      </c>
      <c r="P2" s="687"/>
      <c r="Q2" s="688"/>
      <c r="R2" s="686" t="s">
        <v>5</v>
      </c>
      <c r="S2" s="687"/>
      <c r="T2" s="688"/>
      <c r="U2" s="699" t="s">
        <v>18</v>
      </c>
      <c r="V2" s="699"/>
      <c r="W2" s="699" t="s">
        <v>6</v>
      </c>
    </row>
    <row r="3" spans="1:23" ht="12.75" customHeight="1" thickBot="1">
      <c r="A3" s="735"/>
      <c r="B3" s="720"/>
      <c r="C3" s="24">
        <v>1</v>
      </c>
      <c r="D3" s="25">
        <v>2</v>
      </c>
      <c r="E3" s="25">
        <v>3</v>
      </c>
      <c r="F3" s="25">
        <v>4</v>
      </c>
      <c r="G3" s="25">
        <v>5</v>
      </c>
      <c r="H3" s="26">
        <v>6</v>
      </c>
      <c r="I3" s="24" t="s">
        <v>0</v>
      </c>
      <c r="J3" s="25" t="s">
        <v>1</v>
      </c>
      <c r="K3" s="25" t="s">
        <v>16</v>
      </c>
      <c r="L3" s="25" t="s">
        <v>40</v>
      </c>
      <c r="M3" s="705"/>
      <c r="N3" s="705"/>
      <c r="O3" s="689"/>
      <c r="P3" s="690"/>
      <c r="Q3" s="691"/>
      <c r="R3" s="689"/>
      <c r="S3" s="690"/>
      <c r="T3" s="691"/>
      <c r="U3" s="700"/>
      <c r="V3" s="700"/>
      <c r="W3" s="700"/>
    </row>
    <row r="4" spans="1:23" s="5" customFormat="1" ht="13.5" thickBot="1">
      <c r="A4" s="658" t="s">
        <v>17</v>
      </c>
      <c r="B4" s="737"/>
      <c r="C4" s="740"/>
      <c r="D4" s="723"/>
      <c r="E4" s="723"/>
      <c r="F4" s="723"/>
      <c r="G4" s="723"/>
      <c r="H4" s="741"/>
      <c r="I4" s="740"/>
      <c r="J4" s="723"/>
      <c r="K4" s="723"/>
      <c r="L4" s="723"/>
      <c r="M4" s="723"/>
      <c r="N4" s="741"/>
      <c r="O4" s="526"/>
      <c r="P4" s="706"/>
      <c r="Q4" s="706"/>
      <c r="R4" s="706"/>
      <c r="S4" s="706"/>
      <c r="T4" s="706"/>
      <c r="U4" s="707"/>
      <c r="V4" s="707"/>
      <c r="W4" s="708"/>
    </row>
    <row r="5" spans="1:23" s="5" customFormat="1" ht="12.75">
      <c r="A5" s="328" t="s">
        <v>379</v>
      </c>
      <c r="B5" s="73" t="s">
        <v>382</v>
      </c>
      <c r="C5" s="211" t="s">
        <v>44</v>
      </c>
      <c r="D5" s="212"/>
      <c r="E5" s="212"/>
      <c r="F5" s="212"/>
      <c r="G5" s="212"/>
      <c r="H5" s="213"/>
      <c r="I5" s="44"/>
      <c r="J5" s="45">
        <v>2</v>
      </c>
      <c r="K5" s="45"/>
      <c r="L5" s="223"/>
      <c r="M5" s="82">
        <v>0</v>
      </c>
      <c r="N5" s="82" t="s">
        <v>51</v>
      </c>
      <c r="O5" s="43"/>
      <c r="P5" s="15"/>
      <c r="Q5" s="537"/>
      <c r="R5" s="17"/>
      <c r="S5" s="13"/>
      <c r="T5" s="11"/>
      <c r="U5" s="13"/>
      <c r="V5" s="13"/>
      <c r="W5" s="281" t="s">
        <v>103</v>
      </c>
    </row>
    <row r="6" spans="1:23" s="5" customFormat="1" ht="13.5" thickBot="1">
      <c r="A6" s="329" t="s">
        <v>380</v>
      </c>
      <c r="B6" s="147" t="s">
        <v>381</v>
      </c>
      <c r="C6" s="323" t="s">
        <v>44</v>
      </c>
      <c r="D6" s="324"/>
      <c r="E6" s="324"/>
      <c r="F6" s="324"/>
      <c r="G6" s="324"/>
      <c r="H6" s="325"/>
      <c r="I6" s="67"/>
      <c r="J6" s="68">
        <v>2</v>
      </c>
      <c r="K6" s="68"/>
      <c r="L6" s="224"/>
      <c r="M6" s="227">
        <v>0</v>
      </c>
      <c r="N6" s="227" t="s">
        <v>51</v>
      </c>
      <c r="O6" s="43"/>
      <c r="P6" s="15"/>
      <c r="Q6" s="340"/>
      <c r="R6" s="16"/>
      <c r="S6" s="13"/>
      <c r="T6" s="11"/>
      <c r="U6" s="13"/>
      <c r="V6" s="13"/>
      <c r="W6" s="281" t="s">
        <v>103</v>
      </c>
    </row>
    <row r="7" spans="1:23" s="5" customFormat="1" ht="12.75">
      <c r="A7" s="710" t="s">
        <v>47</v>
      </c>
      <c r="B7" s="711"/>
      <c r="C7" s="345"/>
      <c r="D7" s="210">
        <f>SUMIF(D5:D6,"=x",$I5:$I6)+SUMIF(D5:D6,"=x",$J5:$J6)+SUMIF(D5:D6,"=x",$K5:$K6)</f>
        <v>0</v>
      </c>
      <c r="E7" s="210">
        <f>SUMIF(E5:E6,"=x",$I5:$I6)+SUMIF(E5:E6,"=x",$J5:$J6)+SUMIF(E5:E6,"=x",$K5:$K6)</f>
        <v>0</v>
      </c>
      <c r="F7" s="210">
        <f>SUMIF(F5:F6,"=x",$I5:$I6)+SUMIF(F5:F6,"=x",$J5:$J6)+SUMIF(F5:F6,"=x",$K5:$K6)</f>
        <v>0</v>
      </c>
      <c r="G7" s="210">
        <f>SUMIF(G5:G6,"=x",$I5:$I6)+SUMIF(G5:G6,"=x",$J5:$J6)+SUMIF(G5:G6,"=x",$K5:$K6)</f>
        <v>0</v>
      </c>
      <c r="H7" s="348">
        <f>SUMIF(H5:H6,"=x",$I5:$I6)+SUMIF(H5:H6,"=x",$J5:$J6)+SUMIF(H5:H6,"=x",$K5:$K6)</f>
        <v>0</v>
      </c>
      <c r="I7" s="635">
        <v>4</v>
      </c>
      <c r="J7" s="636"/>
      <c r="K7" s="636"/>
      <c r="L7" s="636"/>
      <c r="M7" s="636"/>
      <c r="N7" s="636"/>
      <c r="O7" s="553"/>
      <c r="P7" s="623"/>
      <c r="Q7" s="623"/>
      <c r="R7" s="623"/>
      <c r="S7" s="623"/>
      <c r="T7" s="623"/>
      <c r="U7" s="623"/>
      <c r="V7" s="623"/>
      <c r="W7" s="624"/>
    </row>
    <row r="8" spans="1:23" s="5" customFormat="1" ht="12.75">
      <c r="A8" s="642" t="s">
        <v>48</v>
      </c>
      <c r="B8" s="709"/>
      <c r="C8" s="346">
        <f aca="true" t="shared" si="0" ref="C8:H8">SUMIF(C5:C6,"=x",$M5:$M6)</f>
        <v>0</v>
      </c>
      <c r="D8" s="37">
        <f t="shared" si="0"/>
        <v>0</v>
      </c>
      <c r="E8" s="37">
        <f t="shared" si="0"/>
        <v>0</v>
      </c>
      <c r="F8" s="37">
        <f t="shared" si="0"/>
        <v>0</v>
      </c>
      <c r="G8" s="37">
        <f t="shared" si="0"/>
        <v>0</v>
      </c>
      <c r="H8" s="349">
        <f t="shared" si="0"/>
        <v>0</v>
      </c>
      <c r="I8" s="627">
        <v>0</v>
      </c>
      <c r="J8" s="628"/>
      <c r="K8" s="628"/>
      <c r="L8" s="628"/>
      <c r="M8" s="628"/>
      <c r="N8" s="628"/>
      <c r="O8" s="554"/>
      <c r="P8" s="623"/>
      <c r="Q8" s="623"/>
      <c r="R8" s="623"/>
      <c r="S8" s="623"/>
      <c r="T8" s="623"/>
      <c r="U8" s="623"/>
      <c r="V8" s="623"/>
      <c r="W8" s="624"/>
    </row>
    <row r="9" spans="1:23" s="5" customFormat="1" ht="12.75">
      <c r="A9" s="625" t="s">
        <v>49</v>
      </c>
      <c r="B9" s="736"/>
      <c r="C9" s="347">
        <f aca="true" t="shared" si="1" ref="C9:H9">SUMPRODUCT(--(C5:C6="x"),--($N5:$N6="K"))</f>
        <v>0</v>
      </c>
      <c r="D9" s="33">
        <f t="shared" si="1"/>
        <v>0</v>
      </c>
      <c r="E9" s="33">
        <f t="shared" si="1"/>
        <v>0</v>
      </c>
      <c r="F9" s="33">
        <f t="shared" si="1"/>
        <v>0</v>
      </c>
      <c r="G9" s="33">
        <f t="shared" si="1"/>
        <v>0</v>
      </c>
      <c r="H9" s="350">
        <f t="shared" si="1"/>
        <v>0</v>
      </c>
      <c r="I9" s="656">
        <v>0</v>
      </c>
      <c r="J9" s="649"/>
      <c r="K9" s="649"/>
      <c r="L9" s="649"/>
      <c r="M9" s="649"/>
      <c r="N9" s="649"/>
      <c r="O9" s="555"/>
      <c r="P9" s="623"/>
      <c r="Q9" s="623"/>
      <c r="R9" s="623"/>
      <c r="S9" s="623"/>
      <c r="T9" s="623"/>
      <c r="U9" s="623"/>
      <c r="V9" s="623"/>
      <c r="W9" s="624"/>
    </row>
    <row r="10" spans="1:23" s="5" customFormat="1" ht="13.5" thickBot="1">
      <c r="A10" s="658" t="s">
        <v>475</v>
      </c>
      <c r="B10" s="737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511"/>
      <c r="P10" s="707"/>
      <c r="Q10" s="707"/>
      <c r="R10" s="707"/>
      <c r="S10" s="707"/>
      <c r="T10" s="707"/>
      <c r="U10" s="707"/>
      <c r="V10" s="707"/>
      <c r="W10" s="708"/>
    </row>
    <row r="11" spans="1:23" s="5" customFormat="1" ht="12.75">
      <c r="A11" s="358" t="s">
        <v>328</v>
      </c>
      <c r="B11" s="73" t="s">
        <v>419</v>
      </c>
      <c r="C11" s="211" t="s">
        <v>44</v>
      </c>
      <c r="D11" s="212"/>
      <c r="E11" s="212"/>
      <c r="F11" s="212"/>
      <c r="G11" s="212"/>
      <c r="H11" s="213"/>
      <c r="I11" s="44">
        <v>2</v>
      </c>
      <c r="J11" s="45"/>
      <c r="K11" s="45"/>
      <c r="L11" s="46"/>
      <c r="M11" s="82">
        <v>2</v>
      </c>
      <c r="N11" s="81" t="s">
        <v>45</v>
      </c>
      <c r="O11" s="30"/>
      <c r="P11" s="13"/>
      <c r="Q11" s="537"/>
      <c r="R11" s="17"/>
      <c r="S11" s="13"/>
      <c r="T11" s="11"/>
      <c r="U11" s="13"/>
      <c r="V11" s="285"/>
      <c r="W11" s="281" t="s">
        <v>104</v>
      </c>
    </row>
    <row r="12" spans="1:23" s="5" customFormat="1" ht="12.75">
      <c r="A12" s="53" t="s">
        <v>262</v>
      </c>
      <c r="B12" s="74" t="s">
        <v>418</v>
      </c>
      <c r="C12" s="28" t="s">
        <v>44</v>
      </c>
      <c r="D12" s="18"/>
      <c r="E12" s="18"/>
      <c r="F12" s="18"/>
      <c r="G12" s="18"/>
      <c r="H12" s="47"/>
      <c r="I12" s="28">
        <v>2</v>
      </c>
      <c r="J12" s="18"/>
      <c r="K12" s="18"/>
      <c r="L12" s="47"/>
      <c r="M12" s="30">
        <v>2</v>
      </c>
      <c r="N12" s="42" t="s">
        <v>45</v>
      </c>
      <c r="O12" s="42"/>
      <c r="P12" s="30"/>
      <c r="Q12" s="340"/>
      <c r="R12" s="16"/>
      <c r="S12" s="30"/>
      <c r="T12" s="49"/>
      <c r="U12" s="30"/>
      <c r="V12" s="123"/>
      <c r="W12" s="75" t="s">
        <v>105</v>
      </c>
    </row>
    <row r="13" spans="1:23" s="5" customFormat="1" ht="12.75">
      <c r="A13" s="53" t="s">
        <v>263</v>
      </c>
      <c r="B13" s="74" t="s">
        <v>417</v>
      </c>
      <c r="C13" s="28" t="s">
        <v>44</v>
      </c>
      <c r="D13" s="18"/>
      <c r="E13" s="18"/>
      <c r="F13" s="18"/>
      <c r="G13" s="18"/>
      <c r="H13" s="47"/>
      <c r="I13" s="28">
        <v>2</v>
      </c>
      <c r="J13" s="18"/>
      <c r="K13" s="18"/>
      <c r="L13" s="47"/>
      <c r="M13" s="30">
        <v>2</v>
      </c>
      <c r="N13" s="42" t="s">
        <v>45</v>
      </c>
      <c r="O13" s="31" t="s">
        <v>470</v>
      </c>
      <c r="P13" s="53" t="s">
        <v>264</v>
      </c>
      <c r="Q13" s="74" t="s">
        <v>99</v>
      </c>
      <c r="R13" s="22"/>
      <c r="S13" s="53"/>
      <c r="T13" s="243"/>
      <c r="U13" s="30"/>
      <c r="V13" s="123"/>
      <c r="W13" s="75" t="s">
        <v>106</v>
      </c>
    </row>
    <row r="14" spans="1:23" s="5" customFormat="1" ht="12.75">
      <c r="A14" s="53" t="s">
        <v>264</v>
      </c>
      <c r="B14" s="74" t="s">
        <v>416</v>
      </c>
      <c r="C14" s="28" t="s">
        <v>44</v>
      </c>
      <c r="D14" s="18"/>
      <c r="E14" s="18"/>
      <c r="F14" s="18"/>
      <c r="G14" s="18"/>
      <c r="H14" s="47"/>
      <c r="I14" s="28"/>
      <c r="J14" s="18">
        <v>1</v>
      </c>
      <c r="K14" s="18"/>
      <c r="L14" s="47"/>
      <c r="M14" s="30">
        <v>1</v>
      </c>
      <c r="N14" s="42" t="s">
        <v>46</v>
      </c>
      <c r="O14" s="31" t="s">
        <v>470</v>
      </c>
      <c r="P14" s="53" t="s">
        <v>263</v>
      </c>
      <c r="Q14" s="74" t="s">
        <v>100</v>
      </c>
      <c r="R14" s="22"/>
      <c r="S14" s="30"/>
      <c r="T14" s="49"/>
      <c r="U14" s="30"/>
      <c r="V14" s="123"/>
      <c r="W14" s="75" t="s">
        <v>106</v>
      </c>
    </row>
    <row r="15" spans="1:23" s="5" customFormat="1" ht="12.75">
      <c r="A15" s="64" t="s">
        <v>452</v>
      </c>
      <c r="B15" s="64" t="s">
        <v>453</v>
      </c>
      <c r="C15" s="278" t="s">
        <v>44</v>
      </c>
      <c r="D15" s="136"/>
      <c r="E15" s="136"/>
      <c r="F15" s="136"/>
      <c r="G15" s="136"/>
      <c r="H15" s="279"/>
      <c r="I15" s="278">
        <v>2</v>
      </c>
      <c r="J15" s="136"/>
      <c r="K15" s="136"/>
      <c r="L15" s="279"/>
      <c r="M15" s="288">
        <v>3</v>
      </c>
      <c r="N15" s="284" t="s">
        <v>222</v>
      </c>
      <c r="O15" s="42"/>
      <c r="P15" s="53"/>
      <c r="Q15" s="74"/>
      <c r="R15" s="22"/>
      <c r="S15" s="30"/>
      <c r="T15" s="49"/>
      <c r="U15" s="30"/>
      <c r="V15" s="123"/>
      <c r="W15" s="75" t="s">
        <v>107</v>
      </c>
    </row>
    <row r="16" spans="1:23" s="5" customFormat="1" ht="12.75">
      <c r="A16" s="39" t="s">
        <v>265</v>
      </c>
      <c r="B16" s="280" t="s">
        <v>415</v>
      </c>
      <c r="C16" s="278" t="s">
        <v>44</v>
      </c>
      <c r="D16" s="136"/>
      <c r="E16" s="136"/>
      <c r="F16" s="136"/>
      <c r="G16" s="136"/>
      <c r="H16" s="279"/>
      <c r="I16" s="278"/>
      <c r="J16" s="136">
        <v>2</v>
      </c>
      <c r="K16" s="136"/>
      <c r="L16" s="279"/>
      <c r="M16" s="288">
        <v>2</v>
      </c>
      <c r="N16" s="284" t="s">
        <v>46</v>
      </c>
      <c r="O16" s="528" t="s">
        <v>470</v>
      </c>
      <c r="P16" s="66" t="s">
        <v>452</v>
      </c>
      <c r="Q16" s="53" t="s">
        <v>471</v>
      </c>
      <c r="R16" s="331"/>
      <c r="S16" s="529"/>
      <c r="T16" s="49"/>
      <c r="U16" s="30"/>
      <c r="V16" s="123"/>
      <c r="W16" s="75" t="s">
        <v>107</v>
      </c>
    </row>
    <row r="17" spans="1:23" s="5" customFormat="1" ht="12.75">
      <c r="A17" s="432" t="s">
        <v>266</v>
      </c>
      <c r="B17" s="39" t="s">
        <v>414</v>
      </c>
      <c r="C17" s="278" t="s">
        <v>44</v>
      </c>
      <c r="D17" s="136"/>
      <c r="E17" s="136"/>
      <c r="F17" s="136"/>
      <c r="G17" s="136"/>
      <c r="H17" s="279"/>
      <c r="I17" s="278"/>
      <c r="J17" s="136">
        <v>2</v>
      </c>
      <c r="K17" s="136"/>
      <c r="L17" s="279"/>
      <c r="M17" s="288">
        <v>2</v>
      </c>
      <c r="N17" s="284" t="s">
        <v>46</v>
      </c>
      <c r="O17" s="42"/>
      <c r="P17" s="30"/>
      <c r="Q17" s="340"/>
      <c r="R17" s="16"/>
      <c r="S17" s="30"/>
      <c r="T17" s="314"/>
      <c r="U17" s="30"/>
      <c r="V17" s="123"/>
      <c r="W17" s="75" t="s">
        <v>149</v>
      </c>
    </row>
    <row r="18" spans="1:23" s="5" customFormat="1" ht="12.75">
      <c r="A18" s="432" t="s">
        <v>260</v>
      </c>
      <c r="B18" s="39" t="s">
        <v>413</v>
      </c>
      <c r="C18" s="278" t="s">
        <v>44</v>
      </c>
      <c r="D18" s="136"/>
      <c r="E18" s="583"/>
      <c r="F18" s="583"/>
      <c r="G18" s="583"/>
      <c r="H18" s="432"/>
      <c r="I18" s="584"/>
      <c r="J18" s="136">
        <v>2</v>
      </c>
      <c r="K18" s="583"/>
      <c r="L18" s="432"/>
      <c r="M18" s="288">
        <v>2</v>
      </c>
      <c r="N18" s="284" t="s">
        <v>46</v>
      </c>
      <c r="O18" s="42"/>
      <c r="P18" s="30"/>
      <c r="Q18" s="340"/>
      <c r="R18" s="16"/>
      <c r="S18" s="30"/>
      <c r="T18" s="49"/>
      <c r="U18" s="30"/>
      <c r="V18" s="123"/>
      <c r="W18" s="75" t="s">
        <v>111</v>
      </c>
    </row>
    <row r="19" spans="1:23" s="5" customFormat="1" ht="12.75">
      <c r="A19" s="432" t="s">
        <v>267</v>
      </c>
      <c r="B19" s="39" t="s">
        <v>412</v>
      </c>
      <c r="C19" s="584"/>
      <c r="D19" s="136" t="s">
        <v>44</v>
      </c>
      <c r="E19" s="583"/>
      <c r="F19" s="583"/>
      <c r="G19" s="583"/>
      <c r="H19" s="432"/>
      <c r="I19" s="278">
        <v>2</v>
      </c>
      <c r="J19" s="583"/>
      <c r="K19" s="583"/>
      <c r="L19" s="432"/>
      <c r="M19" s="288">
        <v>2</v>
      </c>
      <c r="N19" s="284" t="s">
        <v>45</v>
      </c>
      <c r="O19" s="528" t="s">
        <v>470</v>
      </c>
      <c r="P19" s="53" t="s">
        <v>268</v>
      </c>
      <c r="Q19" s="53" t="s">
        <v>101</v>
      </c>
      <c r="R19" s="331"/>
      <c r="S19" s="53"/>
      <c r="T19" s="330"/>
      <c r="W19" s="75" t="s">
        <v>102</v>
      </c>
    </row>
    <row r="20" spans="1:23" s="5" customFormat="1" ht="12.75">
      <c r="A20" s="432" t="s">
        <v>268</v>
      </c>
      <c r="B20" s="39" t="s">
        <v>411</v>
      </c>
      <c r="C20" s="278"/>
      <c r="D20" s="136" t="s">
        <v>44</v>
      </c>
      <c r="E20" s="136"/>
      <c r="F20" s="136"/>
      <c r="G20" s="136"/>
      <c r="H20" s="279"/>
      <c r="I20" s="278"/>
      <c r="J20" s="136">
        <v>2</v>
      </c>
      <c r="K20" s="136"/>
      <c r="L20" s="279"/>
      <c r="M20" s="288">
        <v>2</v>
      </c>
      <c r="N20" s="284" t="s">
        <v>46</v>
      </c>
      <c r="O20" s="528" t="s">
        <v>470</v>
      </c>
      <c r="P20" s="333" t="s">
        <v>267</v>
      </c>
      <c r="Q20" s="53" t="s">
        <v>108</v>
      </c>
      <c r="R20" s="533"/>
      <c r="S20" s="135"/>
      <c r="T20" s="49"/>
      <c r="U20" s="30"/>
      <c r="V20" s="123"/>
      <c r="W20" s="75" t="s">
        <v>102</v>
      </c>
    </row>
    <row r="21" spans="1:23" s="5" customFormat="1" ht="12.75">
      <c r="A21" s="432" t="s">
        <v>269</v>
      </c>
      <c r="B21" s="39" t="s">
        <v>79</v>
      </c>
      <c r="C21" s="278"/>
      <c r="D21" s="136" t="s">
        <v>44</v>
      </c>
      <c r="E21" s="136"/>
      <c r="F21" s="136"/>
      <c r="G21" s="136"/>
      <c r="H21" s="279"/>
      <c r="I21" s="278"/>
      <c r="J21" s="136">
        <v>1</v>
      </c>
      <c r="K21" s="136"/>
      <c r="L21" s="279"/>
      <c r="M21" s="288">
        <v>1</v>
      </c>
      <c r="N21" s="284" t="s">
        <v>46</v>
      </c>
      <c r="O21" s="42"/>
      <c r="P21" s="334"/>
      <c r="Q21" s="334"/>
      <c r="R21" s="332"/>
      <c r="S21" s="30"/>
      <c r="T21" s="49"/>
      <c r="U21" s="30"/>
      <c r="V21" s="123"/>
      <c r="W21" s="75" t="s">
        <v>149</v>
      </c>
    </row>
    <row r="22" spans="1:23" s="5" customFormat="1" ht="12.75">
      <c r="A22" s="432" t="s">
        <v>270</v>
      </c>
      <c r="B22" s="39" t="s">
        <v>410</v>
      </c>
      <c r="C22" s="278"/>
      <c r="D22" s="136" t="s">
        <v>44</v>
      </c>
      <c r="E22" s="136"/>
      <c r="F22" s="136"/>
      <c r="G22" s="136"/>
      <c r="H22" s="279"/>
      <c r="I22" s="278">
        <v>2</v>
      </c>
      <c r="J22" s="136"/>
      <c r="K22" s="136"/>
      <c r="L22" s="279"/>
      <c r="M22" s="288">
        <v>3</v>
      </c>
      <c r="N22" s="284" t="s">
        <v>45</v>
      </c>
      <c r="O22" s="528" t="s">
        <v>470</v>
      </c>
      <c r="P22" s="39" t="s">
        <v>263</v>
      </c>
      <c r="Q22" s="74" t="s">
        <v>53</v>
      </c>
      <c r="R22" s="52"/>
      <c r="S22" s="13"/>
      <c r="T22" s="11"/>
      <c r="U22" s="13"/>
      <c r="V22" s="285"/>
      <c r="W22" s="281" t="s">
        <v>109</v>
      </c>
    </row>
    <row r="23" spans="1:23" s="5" customFormat="1" ht="12.75">
      <c r="A23" s="39" t="s">
        <v>472</v>
      </c>
      <c r="B23" s="585" t="s">
        <v>473</v>
      </c>
      <c r="C23" s="278"/>
      <c r="D23" s="136" t="s">
        <v>44</v>
      </c>
      <c r="E23" s="136"/>
      <c r="F23" s="136"/>
      <c r="G23" s="136"/>
      <c r="H23" s="279"/>
      <c r="I23" s="278">
        <v>2</v>
      </c>
      <c r="J23" s="136"/>
      <c r="K23" s="136"/>
      <c r="L23" s="279"/>
      <c r="M23" s="288">
        <v>3</v>
      </c>
      <c r="N23" s="284" t="s">
        <v>45</v>
      </c>
      <c r="O23" s="42" t="s">
        <v>474</v>
      </c>
      <c r="P23" s="54" t="s">
        <v>264</v>
      </c>
      <c r="Q23" s="530" t="s">
        <v>416</v>
      </c>
      <c r="R23" s="246"/>
      <c r="S23" s="30"/>
      <c r="T23" s="11"/>
      <c r="U23" s="13"/>
      <c r="V23" s="285"/>
      <c r="W23" s="281" t="s">
        <v>110</v>
      </c>
    </row>
    <row r="24" spans="1:23" s="5" customFormat="1" ht="13.5" thickBot="1">
      <c r="A24" s="432" t="s">
        <v>464</v>
      </c>
      <c r="B24" s="39" t="s">
        <v>465</v>
      </c>
      <c r="C24" s="278"/>
      <c r="D24" s="136" t="s">
        <v>44</v>
      </c>
      <c r="E24" s="136"/>
      <c r="F24" s="136"/>
      <c r="G24" s="136"/>
      <c r="H24" s="279"/>
      <c r="I24" s="278"/>
      <c r="J24" s="136"/>
      <c r="K24" s="136">
        <v>4</v>
      </c>
      <c r="L24" s="279"/>
      <c r="M24" s="288">
        <v>4</v>
      </c>
      <c r="N24" s="284" t="s">
        <v>46</v>
      </c>
      <c r="O24" s="42"/>
      <c r="P24" s="334"/>
      <c r="Q24" s="153"/>
      <c r="R24" s="52"/>
      <c r="S24" s="30"/>
      <c r="T24" s="49"/>
      <c r="U24" s="30"/>
      <c r="V24" s="123"/>
      <c r="W24" s="75" t="s">
        <v>106</v>
      </c>
    </row>
    <row r="25" spans="1:23" s="5" customFormat="1" ht="12.75">
      <c r="A25" s="710" t="s">
        <v>47</v>
      </c>
      <c r="B25" s="742"/>
      <c r="C25" s="217">
        <f aca="true" t="shared" si="2" ref="C25:H25">SUMIF(C11:C24,"=x",$I11:$I24)+SUMIF(C11:C24,"=x",$J11:$J24)+SUMIF(C11:C24,"=x",$K11:$K24)</f>
        <v>15</v>
      </c>
      <c r="D25" s="217">
        <f t="shared" si="2"/>
        <v>13</v>
      </c>
      <c r="E25" s="217">
        <f t="shared" si="2"/>
        <v>0</v>
      </c>
      <c r="F25" s="217">
        <f t="shared" si="2"/>
        <v>0</v>
      </c>
      <c r="G25" s="217">
        <f t="shared" si="2"/>
        <v>0</v>
      </c>
      <c r="H25" s="217">
        <f t="shared" si="2"/>
        <v>0</v>
      </c>
      <c r="I25" s="743">
        <f>SUM(C25:H25)</f>
        <v>28</v>
      </c>
      <c r="J25" s="636"/>
      <c r="K25" s="636"/>
      <c r="L25" s="636"/>
      <c r="M25" s="636"/>
      <c r="N25" s="637"/>
      <c r="O25" s="506"/>
      <c r="P25" s="623"/>
      <c r="Q25" s="623"/>
      <c r="R25" s="623"/>
      <c r="S25" s="623"/>
      <c r="T25" s="623"/>
      <c r="U25" s="623"/>
      <c r="V25" s="623"/>
      <c r="W25" s="624"/>
    </row>
    <row r="26" spans="1:23" s="5" customFormat="1" ht="12.75">
      <c r="A26" s="642" t="s">
        <v>48</v>
      </c>
      <c r="B26" s="643"/>
      <c r="C26" s="37">
        <f aca="true" t="shared" si="3" ref="C26:H26">SUMIF(C11:C24,"=x",$M11:$M24)</f>
        <v>16</v>
      </c>
      <c r="D26" s="37">
        <f t="shared" si="3"/>
        <v>15</v>
      </c>
      <c r="E26" s="37">
        <f t="shared" si="3"/>
        <v>0</v>
      </c>
      <c r="F26" s="37">
        <f t="shared" si="3"/>
        <v>0</v>
      </c>
      <c r="G26" s="37">
        <f t="shared" si="3"/>
        <v>0</v>
      </c>
      <c r="H26" s="37">
        <f t="shared" si="3"/>
        <v>0</v>
      </c>
      <c r="I26" s="731">
        <f>SUM(C26:H26)</f>
        <v>31</v>
      </c>
      <c r="J26" s="628"/>
      <c r="K26" s="628"/>
      <c r="L26" s="628"/>
      <c r="M26" s="628"/>
      <c r="N26" s="629"/>
      <c r="O26" s="503"/>
      <c r="P26" s="623"/>
      <c r="Q26" s="623"/>
      <c r="R26" s="623"/>
      <c r="S26" s="623"/>
      <c r="T26" s="623"/>
      <c r="U26" s="623"/>
      <c r="V26" s="623"/>
      <c r="W26" s="624"/>
    </row>
    <row r="27" spans="1:23" s="5" customFormat="1" ht="12.75">
      <c r="A27" s="660" t="s">
        <v>49</v>
      </c>
      <c r="B27" s="665"/>
      <c r="C27" s="33">
        <f aca="true" t="shared" si="4" ref="C27:H27">SUMPRODUCT(--(C11:C24="x"),--($N11:$N24="K"))</f>
        <v>3</v>
      </c>
      <c r="D27" s="33">
        <f t="shared" si="4"/>
        <v>3</v>
      </c>
      <c r="E27" s="33">
        <f t="shared" si="4"/>
        <v>0</v>
      </c>
      <c r="F27" s="33">
        <f t="shared" si="4"/>
        <v>0</v>
      </c>
      <c r="G27" s="33">
        <f t="shared" si="4"/>
        <v>0</v>
      </c>
      <c r="H27" s="33">
        <f t="shared" si="4"/>
        <v>0</v>
      </c>
      <c r="I27" s="666">
        <f>SUM(C27:H27)</f>
        <v>6</v>
      </c>
      <c r="J27" s="649"/>
      <c r="K27" s="649"/>
      <c r="L27" s="649"/>
      <c r="M27" s="649"/>
      <c r="N27" s="657"/>
      <c r="O27" s="507"/>
      <c r="P27" s="623"/>
      <c r="Q27" s="623"/>
      <c r="R27" s="623"/>
      <c r="S27" s="623"/>
      <c r="T27" s="623"/>
      <c r="U27" s="623"/>
      <c r="V27" s="623"/>
      <c r="W27" s="624"/>
    </row>
    <row r="28" spans="1:23" s="5" customFormat="1" ht="12.75">
      <c r="A28" s="433" t="s">
        <v>479</v>
      </c>
      <c r="B28" s="434"/>
      <c r="C28" s="343"/>
      <c r="D28" s="343"/>
      <c r="E28" s="343"/>
      <c r="F28" s="343"/>
      <c r="G28" s="343"/>
      <c r="H28" s="344"/>
      <c r="I28" s="739"/>
      <c r="J28" s="739"/>
      <c r="K28" s="739"/>
      <c r="L28" s="739"/>
      <c r="M28" s="739"/>
      <c r="N28" s="739"/>
      <c r="O28" s="484"/>
      <c r="P28" s="707"/>
      <c r="Q28" s="707"/>
      <c r="R28" s="707"/>
      <c r="S28" s="707"/>
      <c r="T28" s="707"/>
      <c r="U28" s="707"/>
      <c r="V28" s="707"/>
      <c r="W28" s="708"/>
    </row>
    <row r="29" spans="1:23" s="5" customFormat="1" ht="13.5" thickBot="1">
      <c r="A29" s="746" t="s">
        <v>478</v>
      </c>
      <c r="B29" s="747"/>
      <c r="C29" s="354"/>
      <c r="D29" s="206"/>
      <c r="E29" s="206"/>
      <c r="F29" s="206"/>
      <c r="G29" s="206"/>
      <c r="H29" s="206"/>
      <c r="I29" s="744"/>
      <c r="J29" s="723"/>
      <c r="K29" s="723"/>
      <c r="L29" s="723"/>
      <c r="M29" s="723"/>
      <c r="N29" s="745"/>
      <c r="O29" s="511"/>
      <c r="P29" s="141"/>
      <c r="Q29" s="58"/>
      <c r="R29" s="512"/>
      <c r="S29" s="58"/>
      <c r="T29" s="58"/>
      <c r="U29" s="58"/>
      <c r="V29" s="58"/>
      <c r="W29" s="59"/>
    </row>
    <row r="30" spans="1:23" s="5" customFormat="1" ht="12.75">
      <c r="A30" s="358" t="s">
        <v>271</v>
      </c>
      <c r="B30" s="73" t="s">
        <v>428</v>
      </c>
      <c r="C30" s="211" t="s">
        <v>44</v>
      </c>
      <c r="D30" s="212"/>
      <c r="E30" s="212"/>
      <c r="F30" s="212"/>
      <c r="G30" s="212"/>
      <c r="H30" s="212"/>
      <c r="I30" s="222">
        <v>2</v>
      </c>
      <c r="J30" s="45"/>
      <c r="K30" s="45"/>
      <c r="L30" s="46"/>
      <c r="M30" s="82">
        <v>2</v>
      </c>
      <c r="N30" s="81" t="s">
        <v>45</v>
      </c>
      <c r="O30" s="30"/>
      <c r="P30" s="288"/>
      <c r="Q30" s="13"/>
      <c r="R30" s="11"/>
      <c r="S30" s="13"/>
      <c r="T30" s="11"/>
      <c r="U30" s="13"/>
      <c r="V30" s="13"/>
      <c r="W30" s="75" t="s">
        <v>98</v>
      </c>
    </row>
    <row r="31" spans="1:23" s="5" customFormat="1" ht="12.75">
      <c r="A31" s="39" t="s">
        <v>460</v>
      </c>
      <c r="B31" s="309" t="s">
        <v>461</v>
      </c>
      <c r="C31" s="278" t="s">
        <v>44</v>
      </c>
      <c r="D31" s="136"/>
      <c r="E31" s="136"/>
      <c r="F31" s="136"/>
      <c r="G31" s="136"/>
      <c r="H31" s="279"/>
      <c r="I31" s="282">
        <v>1</v>
      </c>
      <c r="J31" s="136"/>
      <c r="K31" s="136"/>
      <c r="L31" s="279"/>
      <c r="M31" s="288">
        <v>1</v>
      </c>
      <c r="N31" s="284" t="s">
        <v>222</v>
      </c>
      <c r="O31" s="42"/>
      <c r="P31" s="30"/>
      <c r="Q31" s="340"/>
      <c r="R31" s="16"/>
      <c r="S31" s="30"/>
      <c r="T31" s="49"/>
      <c r="U31" s="30"/>
      <c r="V31" s="30"/>
      <c r="W31" s="75" t="s">
        <v>92</v>
      </c>
    </row>
    <row r="32" spans="1:23" s="5" customFormat="1" ht="12.75">
      <c r="A32" s="586" t="s">
        <v>476</v>
      </c>
      <c r="B32" s="587" t="s">
        <v>444</v>
      </c>
      <c r="C32" s="296" t="s">
        <v>44</v>
      </c>
      <c r="D32" s="260"/>
      <c r="E32" s="260"/>
      <c r="F32" s="260"/>
      <c r="G32" s="260"/>
      <c r="H32" s="295"/>
      <c r="I32" s="588"/>
      <c r="J32" s="260"/>
      <c r="K32" s="260">
        <v>2</v>
      </c>
      <c r="L32" s="297"/>
      <c r="M32" s="298">
        <v>2</v>
      </c>
      <c r="N32" s="589" t="s">
        <v>46</v>
      </c>
      <c r="O32" s="528" t="s">
        <v>470</v>
      </c>
      <c r="P32" s="53" t="s">
        <v>460</v>
      </c>
      <c r="Q32" s="209" t="s">
        <v>462</v>
      </c>
      <c r="R32" s="538"/>
      <c r="S32" s="53"/>
      <c r="T32" s="243"/>
      <c r="U32" s="30"/>
      <c r="V32" s="30"/>
      <c r="W32" s="494" t="s">
        <v>92</v>
      </c>
    </row>
    <row r="33" spans="1:23" s="5" customFormat="1" ht="12.75">
      <c r="A33" s="39" t="s">
        <v>485</v>
      </c>
      <c r="B33" s="309" t="s">
        <v>333</v>
      </c>
      <c r="C33" s="278"/>
      <c r="D33" s="136" t="s">
        <v>44</v>
      </c>
      <c r="E33" s="136"/>
      <c r="F33" s="136"/>
      <c r="G33" s="136"/>
      <c r="H33" s="279"/>
      <c r="I33" s="282"/>
      <c r="J33" s="136">
        <v>2</v>
      </c>
      <c r="K33" s="136"/>
      <c r="L33" s="279"/>
      <c r="M33" s="288">
        <v>3</v>
      </c>
      <c r="N33" s="284" t="s">
        <v>46</v>
      </c>
      <c r="O33" s="528"/>
      <c r="P33" s="39"/>
      <c r="Q33" s="280"/>
      <c r="R33" s="310"/>
      <c r="S33" s="30"/>
      <c r="T33" s="49"/>
      <c r="U33" s="30"/>
      <c r="V33" s="30"/>
      <c r="W33" s="281" t="s">
        <v>369</v>
      </c>
    </row>
    <row r="34" spans="1:23" s="5" customFormat="1" ht="12.75">
      <c r="A34" s="39" t="s">
        <v>329</v>
      </c>
      <c r="B34" s="280" t="s">
        <v>427</v>
      </c>
      <c r="C34" s="278"/>
      <c r="D34" s="136" t="s">
        <v>44</v>
      </c>
      <c r="E34" s="136"/>
      <c r="F34" s="136"/>
      <c r="G34" s="136"/>
      <c r="H34" s="279"/>
      <c r="I34" s="278">
        <v>2</v>
      </c>
      <c r="J34" s="136"/>
      <c r="K34" s="136"/>
      <c r="L34" s="279"/>
      <c r="M34" s="288">
        <v>2</v>
      </c>
      <c r="N34" s="284" t="s">
        <v>45</v>
      </c>
      <c r="O34" s="42"/>
      <c r="P34" s="51"/>
      <c r="Q34" s="153"/>
      <c r="R34" s="52"/>
      <c r="S34" s="13"/>
      <c r="T34" s="11"/>
      <c r="U34" s="13"/>
      <c r="V34" s="13"/>
      <c r="W34" s="281" t="s">
        <v>88</v>
      </c>
    </row>
    <row r="35" spans="1:23" s="5" customFormat="1" ht="12.75">
      <c r="A35" s="39" t="s">
        <v>330</v>
      </c>
      <c r="B35" s="280" t="s">
        <v>426</v>
      </c>
      <c r="C35" s="278"/>
      <c r="D35" s="136"/>
      <c r="E35" s="136" t="s">
        <v>44</v>
      </c>
      <c r="F35" s="136"/>
      <c r="G35" s="136"/>
      <c r="H35" s="279"/>
      <c r="I35" s="278">
        <v>2</v>
      </c>
      <c r="J35" s="136"/>
      <c r="K35" s="136"/>
      <c r="L35" s="279"/>
      <c r="M35" s="288">
        <v>2</v>
      </c>
      <c r="N35" s="284" t="s">
        <v>45</v>
      </c>
      <c r="O35" s="42"/>
      <c r="P35" s="151"/>
      <c r="Q35" s="153"/>
      <c r="R35" s="52"/>
      <c r="S35" s="30"/>
      <c r="T35" s="49"/>
      <c r="U35" s="30"/>
      <c r="V35" s="30"/>
      <c r="W35" s="75" t="s">
        <v>116</v>
      </c>
    </row>
    <row r="36" spans="1:23" s="5" customFormat="1" ht="12.75">
      <c r="A36" s="432" t="s">
        <v>272</v>
      </c>
      <c r="B36" s="39" t="s">
        <v>425</v>
      </c>
      <c r="C36" s="278"/>
      <c r="D36" s="136"/>
      <c r="E36" s="136" t="s">
        <v>44</v>
      </c>
      <c r="F36" s="136"/>
      <c r="G36" s="136"/>
      <c r="H36" s="279"/>
      <c r="I36" s="278">
        <v>2</v>
      </c>
      <c r="J36" s="136"/>
      <c r="K36" s="136"/>
      <c r="L36" s="279"/>
      <c r="M36" s="288">
        <v>2</v>
      </c>
      <c r="N36" s="284" t="s">
        <v>45</v>
      </c>
      <c r="O36" s="532" t="s">
        <v>477</v>
      </c>
      <c r="P36" s="151" t="s">
        <v>267</v>
      </c>
      <c r="Q36" s="151" t="s">
        <v>55</v>
      </c>
      <c r="R36" s="528" t="s">
        <v>470</v>
      </c>
      <c r="S36" s="53" t="s">
        <v>273</v>
      </c>
      <c r="T36" s="5" t="s">
        <v>112</v>
      </c>
      <c r="U36" s="30"/>
      <c r="V36" s="30"/>
      <c r="W36" s="75" t="s">
        <v>102</v>
      </c>
    </row>
    <row r="37" spans="1:23" s="5" customFormat="1" ht="12.75">
      <c r="A37" s="432" t="s">
        <v>273</v>
      </c>
      <c r="B37" s="590" t="s">
        <v>429</v>
      </c>
      <c r="C37" s="584"/>
      <c r="D37" s="583"/>
      <c r="E37" s="136" t="s">
        <v>44</v>
      </c>
      <c r="F37" s="583"/>
      <c r="G37" s="583"/>
      <c r="H37" s="432"/>
      <c r="I37" s="584"/>
      <c r="J37" s="136">
        <v>2</v>
      </c>
      <c r="K37" s="136"/>
      <c r="L37" s="279"/>
      <c r="M37" s="288">
        <v>2</v>
      </c>
      <c r="N37" s="284" t="s">
        <v>46</v>
      </c>
      <c r="O37" s="31" t="s">
        <v>470</v>
      </c>
      <c r="P37" s="53" t="s">
        <v>272</v>
      </c>
      <c r="Q37" s="53" t="s">
        <v>113</v>
      </c>
      <c r="R37" s="331"/>
      <c r="S37" s="53"/>
      <c r="T37" s="330"/>
      <c r="U37" s="30"/>
      <c r="V37" s="30"/>
      <c r="W37" s="75" t="s">
        <v>102</v>
      </c>
    </row>
    <row r="38" spans="1:23" s="5" customFormat="1" ht="12.75">
      <c r="A38" s="39" t="s">
        <v>274</v>
      </c>
      <c r="B38" s="280" t="s">
        <v>332</v>
      </c>
      <c r="C38" s="278"/>
      <c r="D38" s="136"/>
      <c r="E38" s="136" t="s">
        <v>44</v>
      </c>
      <c r="F38" s="136"/>
      <c r="G38" s="136"/>
      <c r="H38" s="279"/>
      <c r="I38" s="278"/>
      <c r="J38" s="136">
        <v>3</v>
      </c>
      <c r="K38" s="136"/>
      <c r="L38" s="279"/>
      <c r="M38" s="288">
        <v>3</v>
      </c>
      <c r="N38" s="284" t="s">
        <v>46</v>
      </c>
      <c r="O38" s="42"/>
      <c r="P38" s="30"/>
      <c r="Q38" s="340"/>
      <c r="R38" s="16"/>
      <c r="S38" s="30"/>
      <c r="T38" s="49"/>
      <c r="U38" s="30"/>
      <c r="V38" s="30"/>
      <c r="W38" s="75" t="s">
        <v>117</v>
      </c>
    </row>
    <row r="39" spans="1:23" s="5" customFormat="1" ht="12.75">
      <c r="A39" s="39" t="s">
        <v>492</v>
      </c>
      <c r="B39" s="280" t="s">
        <v>64</v>
      </c>
      <c r="C39" s="278"/>
      <c r="D39" s="136"/>
      <c r="E39" s="136"/>
      <c r="F39" s="136" t="s">
        <v>44</v>
      </c>
      <c r="G39" s="136"/>
      <c r="H39" s="279"/>
      <c r="I39" s="278"/>
      <c r="J39" s="136">
        <v>1</v>
      </c>
      <c r="K39" s="136"/>
      <c r="L39" s="283"/>
      <c r="M39" s="288">
        <v>2</v>
      </c>
      <c r="N39" s="284" t="s">
        <v>46</v>
      </c>
      <c r="O39" s="532" t="s">
        <v>477</v>
      </c>
      <c r="P39" s="151" t="s">
        <v>258</v>
      </c>
      <c r="Q39" s="153" t="s">
        <v>431</v>
      </c>
      <c r="R39" s="52"/>
      <c r="S39" s="30"/>
      <c r="T39" s="49"/>
      <c r="U39" s="30"/>
      <c r="V39" s="30"/>
      <c r="W39" s="75" t="s">
        <v>96</v>
      </c>
    </row>
    <row r="40" spans="1:23" s="5" customFormat="1" ht="13.5" customHeight="1">
      <c r="A40" s="39" t="s">
        <v>275</v>
      </c>
      <c r="B40" s="281" t="s">
        <v>424</v>
      </c>
      <c r="C40" s="278"/>
      <c r="D40" s="136"/>
      <c r="E40" s="136"/>
      <c r="F40" s="136" t="s">
        <v>44</v>
      </c>
      <c r="G40" s="136"/>
      <c r="H40" s="279"/>
      <c r="I40" s="278">
        <v>2</v>
      </c>
      <c r="J40" s="136"/>
      <c r="K40" s="136"/>
      <c r="L40" s="279"/>
      <c r="M40" s="288">
        <v>2</v>
      </c>
      <c r="N40" s="284" t="s">
        <v>45</v>
      </c>
      <c r="O40" s="532" t="s">
        <v>477</v>
      </c>
      <c r="P40" s="151" t="s">
        <v>330</v>
      </c>
      <c r="Q40" s="153" t="s">
        <v>59</v>
      </c>
      <c r="R40" s="528" t="s">
        <v>470</v>
      </c>
      <c r="S40" s="39" t="s">
        <v>276</v>
      </c>
      <c r="T40" s="341" t="s">
        <v>123</v>
      </c>
      <c r="U40" s="13"/>
      <c r="V40" s="13"/>
      <c r="W40" s="281" t="s">
        <v>94</v>
      </c>
    </row>
    <row r="41" spans="1:23" s="5" customFormat="1" ht="13.5" customHeight="1">
      <c r="A41" s="39" t="s">
        <v>276</v>
      </c>
      <c r="B41" s="281" t="s">
        <v>331</v>
      </c>
      <c r="C41" s="278"/>
      <c r="D41" s="136"/>
      <c r="E41" s="136"/>
      <c r="F41" s="136" t="s">
        <v>44</v>
      </c>
      <c r="G41" s="136"/>
      <c r="H41" s="279"/>
      <c r="I41" s="278"/>
      <c r="J41" s="136"/>
      <c r="K41" s="136">
        <v>1</v>
      </c>
      <c r="L41" s="279"/>
      <c r="M41" s="288">
        <v>3</v>
      </c>
      <c r="N41" s="284" t="s">
        <v>46</v>
      </c>
      <c r="O41" s="528" t="s">
        <v>470</v>
      </c>
      <c r="P41" s="53" t="s">
        <v>330</v>
      </c>
      <c r="Q41" s="280" t="s">
        <v>392</v>
      </c>
      <c r="R41" s="528" t="s">
        <v>470</v>
      </c>
      <c r="S41" s="39" t="s">
        <v>275</v>
      </c>
      <c r="T41" s="341" t="s">
        <v>124</v>
      </c>
      <c r="U41" s="13"/>
      <c r="V41" s="13"/>
      <c r="W41" s="281" t="s">
        <v>94</v>
      </c>
    </row>
    <row r="42" spans="1:23" s="5" customFormat="1" ht="13.5" customHeight="1">
      <c r="A42" s="39" t="s">
        <v>277</v>
      </c>
      <c r="B42" s="281" t="s">
        <v>422</v>
      </c>
      <c r="C42" s="278"/>
      <c r="D42" s="136"/>
      <c r="E42" s="136"/>
      <c r="F42" s="136"/>
      <c r="G42" s="136" t="s">
        <v>44</v>
      </c>
      <c r="H42" s="279"/>
      <c r="I42" s="278">
        <v>1</v>
      </c>
      <c r="J42" s="136"/>
      <c r="K42" s="136"/>
      <c r="L42" s="279"/>
      <c r="M42" s="288">
        <v>1</v>
      </c>
      <c r="N42" s="284" t="s">
        <v>45</v>
      </c>
      <c r="O42" s="532" t="s">
        <v>477</v>
      </c>
      <c r="P42" s="151" t="s">
        <v>272</v>
      </c>
      <c r="Q42" s="151" t="s">
        <v>58</v>
      </c>
      <c r="R42" s="528"/>
      <c r="S42" s="39"/>
      <c r="T42" s="341"/>
      <c r="U42" s="13"/>
      <c r="V42" s="13"/>
      <c r="W42" s="281" t="s">
        <v>89</v>
      </c>
    </row>
    <row r="43" spans="1:23" s="5" customFormat="1" ht="13.5" customHeight="1">
      <c r="A43" s="39" t="s">
        <v>304</v>
      </c>
      <c r="B43" s="281" t="s">
        <v>70</v>
      </c>
      <c r="C43" s="278"/>
      <c r="D43" s="136"/>
      <c r="E43" s="136"/>
      <c r="F43" s="136"/>
      <c r="G43" s="136" t="s">
        <v>44</v>
      </c>
      <c r="H43" s="279"/>
      <c r="I43" s="278"/>
      <c r="J43" s="136"/>
      <c r="K43" s="136">
        <v>2</v>
      </c>
      <c r="L43" s="279"/>
      <c r="M43" s="288">
        <v>3</v>
      </c>
      <c r="N43" s="284" t="s">
        <v>46</v>
      </c>
      <c r="O43" s="528"/>
      <c r="P43" s="39"/>
      <c r="Q43" s="75"/>
      <c r="R43" s="352"/>
      <c r="S43" s="151"/>
      <c r="T43" s="8"/>
      <c r="U43" s="13"/>
      <c r="V43" s="13"/>
      <c r="W43" s="281" t="s">
        <v>102</v>
      </c>
    </row>
    <row r="44" spans="1:24" s="5" customFormat="1" ht="13.5" customHeight="1">
      <c r="A44" s="39" t="s">
        <v>486</v>
      </c>
      <c r="B44" s="281" t="s">
        <v>423</v>
      </c>
      <c r="C44" s="278"/>
      <c r="D44" s="136"/>
      <c r="E44" s="136"/>
      <c r="F44" s="136"/>
      <c r="G44" s="136" t="s">
        <v>44</v>
      </c>
      <c r="H44" s="279"/>
      <c r="I44" s="278">
        <v>1</v>
      </c>
      <c r="J44" s="136">
        <v>2</v>
      </c>
      <c r="K44" s="136"/>
      <c r="L44" s="279"/>
      <c r="M44" s="288">
        <v>4</v>
      </c>
      <c r="N44" s="284" t="s">
        <v>46</v>
      </c>
      <c r="O44" s="528" t="s">
        <v>470</v>
      </c>
      <c r="P44" s="53" t="s">
        <v>460</v>
      </c>
      <c r="Q44" s="74" t="s">
        <v>462</v>
      </c>
      <c r="R44" s="42" t="s">
        <v>474</v>
      </c>
      <c r="S44" s="305" t="s">
        <v>262</v>
      </c>
      <c r="T44" s="311" t="s">
        <v>80</v>
      </c>
      <c r="U44" s="30"/>
      <c r="V44" s="30"/>
      <c r="W44" s="75" t="s">
        <v>95</v>
      </c>
      <c r="X44" s="541"/>
    </row>
    <row r="45" spans="1:23" s="5" customFormat="1" ht="13.5" customHeight="1">
      <c r="A45" s="39" t="s">
        <v>278</v>
      </c>
      <c r="B45" s="281" t="s">
        <v>421</v>
      </c>
      <c r="C45" s="278"/>
      <c r="D45" s="136"/>
      <c r="E45" s="136"/>
      <c r="F45" s="136"/>
      <c r="G45" s="136" t="s">
        <v>44</v>
      </c>
      <c r="H45" s="279"/>
      <c r="I45" s="278">
        <v>2</v>
      </c>
      <c r="J45" s="136"/>
      <c r="K45" s="136"/>
      <c r="L45" s="279"/>
      <c r="M45" s="288">
        <v>2</v>
      </c>
      <c r="N45" s="284" t="s">
        <v>45</v>
      </c>
      <c r="O45" s="532" t="s">
        <v>477</v>
      </c>
      <c r="P45" s="51" t="s">
        <v>266</v>
      </c>
      <c r="Q45" s="151" t="s">
        <v>78</v>
      </c>
      <c r="R45" s="351"/>
      <c r="S45" s="13"/>
      <c r="T45" s="11"/>
      <c r="U45" s="13"/>
      <c r="V45" s="13"/>
      <c r="W45" s="281" t="s">
        <v>129</v>
      </c>
    </row>
    <row r="46" spans="1:23" s="5" customFormat="1" ht="13.5" customHeight="1" thickBot="1">
      <c r="A46" s="359" t="s">
        <v>279</v>
      </c>
      <c r="B46" s="76" t="s">
        <v>420</v>
      </c>
      <c r="C46" s="67"/>
      <c r="D46" s="68"/>
      <c r="E46" s="68"/>
      <c r="F46" s="68"/>
      <c r="G46" s="68" t="s">
        <v>44</v>
      </c>
      <c r="H46" s="69"/>
      <c r="I46" s="67">
        <v>2</v>
      </c>
      <c r="J46" s="68"/>
      <c r="K46" s="68"/>
      <c r="L46" s="69"/>
      <c r="M46" s="227">
        <v>2</v>
      </c>
      <c r="N46" s="226" t="s">
        <v>45</v>
      </c>
      <c r="O46" s="532" t="s">
        <v>477</v>
      </c>
      <c r="P46" s="51" t="s">
        <v>266</v>
      </c>
      <c r="Q46" s="151" t="s">
        <v>78</v>
      </c>
      <c r="R46" s="351"/>
      <c r="S46" s="13"/>
      <c r="T46" s="11"/>
      <c r="U46" s="13"/>
      <c r="V46" s="13"/>
      <c r="W46" s="281" t="s">
        <v>85</v>
      </c>
    </row>
    <row r="47" spans="1:23" s="5" customFormat="1" ht="12.75">
      <c r="A47" s="634" t="s">
        <v>47</v>
      </c>
      <c r="B47" s="633"/>
      <c r="C47" s="210">
        <f aca="true" t="shared" si="5" ref="C47:H47">SUMIF(C30:C46,"=x",$I30:$I46)+SUMIF(C30:C46,"=x",$J30:$J46)+SUMIF(C30:C46,"=x",$K30:$K46)</f>
        <v>5</v>
      </c>
      <c r="D47" s="210">
        <f t="shared" si="5"/>
        <v>4</v>
      </c>
      <c r="E47" s="210">
        <f t="shared" si="5"/>
        <v>9</v>
      </c>
      <c r="F47" s="210">
        <f t="shared" si="5"/>
        <v>4</v>
      </c>
      <c r="G47" s="210">
        <f t="shared" si="5"/>
        <v>10</v>
      </c>
      <c r="H47" s="210">
        <f t="shared" si="5"/>
        <v>0</v>
      </c>
      <c r="I47" s="635">
        <f>SUM(C47:H47)</f>
        <v>32</v>
      </c>
      <c r="J47" s="636"/>
      <c r="K47" s="636"/>
      <c r="L47" s="636"/>
      <c r="M47" s="636"/>
      <c r="N47" s="637"/>
      <c r="O47" s="506"/>
      <c r="P47" s="664"/>
      <c r="Q47" s="623"/>
      <c r="R47" s="623"/>
      <c r="S47" s="623"/>
      <c r="T47" s="623"/>
      <c r="U47" s="623"/>
      <c r="V47" s="623"/>
      <c r="W47" s="624"/>
    </row>
    <row r="48" spans="1:23" s="5" customFormat="1" ht="12.75">
      <c r="A48" s="642" t="s">
        <v>48</v>
      </c>
      <c r="B48" s="643"/>
      <c r="C48" s="37">
        <f aca="true" t="shared" si="6" ref="C48:H48">SUMIF(C30:C46,"=x",$M30:$M46)</f>
        <v>5</v>
      </c>
      <c r="D48" s="37">
        <f t="shared" si="6"/>
        <v>5</v>
      </c>
      <c r="E48" s="37">
        <f t="shared" si="6"/>
        <v>9</v>
      </c>
      <c r="F48" s="37">
        <f t="shared" si="6"/>
        <v>7</v>
      </c>
      <c r="G48" s="37">
        <f t="shared" si="6"/>
        <v>12</v>
      </c>
      <c r="H48" s="37">
        <f t="shared" si="6"/>
        <v>0</v>
      </c>
      <c r="I48" s="627">
        <f>SUM(C48:H48)</f>
        <v>38</v>
      </c>
      <c r="J48" s="628"/>
      <c r="K48" s="628"/>
      <c r="L48" s="628"/>
      <c r="M48" s="628"/>
      <c r="N48" s="629"/>
      <c r="O48" s="503"/>
      <c r="P48" s="623"/>
      <c r="Q48" s="623"/>
      <c r="R48" s="623"/>
      <c r="S48" s="623"/>
      <c r="T48" s="623"/>
      <c r="U48" s="623"/>
      <c r="V48" s="623"/>
      <c r="W48" s="624"/>
    </row>
    <row r="49" spans="1:23" s="5" customFormat="1" ht="12.75">
      <c r="A49" s="625" t="s">
        <v>49</v>
      </c>
      <c r="B49" s="641"/>
      <c r="C49" s="33">
        <f aca="true" t="shared" si="7" ref="C49:H49">SUMPRODUCT(--(C30:C46="x"),--($N30:$N46="K"))</f>
        <v>1</v>
      </c>
      <c r="D49" s="33">
        <f t="shared" si="7"/>
        <v>1</v>
      </c>
      <c r="E49" s="33">
        <f t="shared" si="7"/>
        <v>2</v>
      </c>
      <c r="F49" s="33">
        <f t="shared" si="7"/>
        <v>1</v>
      </c>
      <c r="G49" s="33">
        <f t="shared" si="7"/>
        <v>3</v>
      </c>
      <c r="H49" s="33">
        <f t="shared" si="7"/>
        <v>0</v>
      </c>
      <c r="I49" s="656">
        <f>SUM(C49:H49)</f>
        <v>8</v>
      </c>
      <c r="J49" s="649"/>
      <c r="K49" s="649"/>
      <c r="L49" s="649"/>
      <c r="M49" s="649"/>
      <c r="N49" s="657"/>
      <c r="O49" s="507"/>
      <c r="P49" s="623"/>
      <c r="Q49" s="623"/>
      <c r="R49" s="623"/>
      <c r="S49" s="623"/>
      <c r="T49" s="623"/>
      <c r="U49" s="623"/>
      <c r="V49" s="623"/>
      <c r="W49" s="624"/>
    </row>
    <row r="50" spans="1:23" s="5" customFormat="1" ht="13.5" thickBot="1">
      <c r="A50" s="658" t="s">
        <v>400</v>
      </c>
      <c r="B50" s="659"/>
      <c r="C50" s="557"/>
      <c r="D50" s="435"/>
      <c r="E50" s="435"/>
      <c r="F50" s="435"/>
      <c r="G50" s="435"/>
      <c r="H50" s="556"/>
      <c r="I50" s="70"/>
      <c r="J50" s="71"/>
      <c r="K50" s="71"/>
      <c r="L50" s="71"/>
      <c r="M50" s="80"/>
      <c r="N50" s="225"/>
      <c r="O50" s="540"/>
      <c r="P50" s="141"/>
      <c r="Q50" s="58"/>
      <c r="R50" s="512"/>
      <c r="S50" s="58"/>
      <c r="T50" s="58"/>
      <c r="U50" s="58"/>
      <c r="V50" s="58"/>
      <c r="W50" s="59"/>
    </row>
    <row r="51" spans="1:23" s="5" customFormat="1" ht="12.75">
      <c r="A51" s="358" t="s">
        <v>261</v>
      </c>
      <c r="B51" s="73" t="s">
        <v>430</v>
      </c>
      <c r="C51" s="211" t="s">
        <v>44</v>
      </c>
      <c r="D51" s="292"/>
      <c r="E51" s="292"/>
      <c r="F51" s="292"/>
      <c r="G51" s="292"/>
      <c r="H51" s="293"/>
      <c r="I51" s="291">
        <v>2</v>
      </c>
      <c r="J51" s="292"/>
      <c r="K51" s="292"/>
      <c r="L51" s="293"/>
      <c r="M51" s="145">
        <v>3</v>
      </c>
      <c r="N51" s="145" t="s">
        <v>45</v>
      </c>
      <c r="O51" s="298"/>
      <c r="P51" s="288"/>
      <c r="Q51" s="537"/>
      <c r="R51" s="17"/>
      <c r="S51" s="13"/>
      <c r="T51" s="11"/>
      <c r="U51" s="13"/>
      <c r="V51" s="13"/>
      <c r="W51" s="281" t="s">
        <v>114</v>
      </c>
    </row>
    <row r="52" spans="1:23" s="5" customFormat="1" ht="12.75">
      <c r="A52" s="53" t="s">
        <v>258</v>
      </c>
      <c r="B52" s="74" t="s">
        <v>431</v>
      </c>
      <c r="C52" s="28"/>
      <c r="D52" s="136" t="s">
        <v>44</v>
      </c>
      <c r="E52" s="136"/>
      <c r="F52" s="136"/>
      <c r="G52" s="136"/>
      <c r="H52" s="279"/>
      <c r="I52" s="278">
        <v>2</v>
      </c>
      <c r="J52" s="136"/>
      <c r="K52" s="136"/>
      <c r="L52" s="279"/>
      <c r="M52" s="288">
        <v>2</v>
      </c>
      <c r="N52" s="288" t="s">
        <v>45</v>
      </c>
      <c r="O52" s="288"/>
      <c r="P52" s="315"/>
      <c r="Q52" s="340"/>
      <c r="R52" s="16"/>
      <c r="S52" s="30"/>
      <c r="T52" s="49"/>
      <c r="U52" s="30"/>
      <c r="V52" s="30"/>
      <c r="W52" s="75" t="s">
        <v>115</v>
      </c>
    </row>
    <row r="53" spans="1:24" s="5" customFormat="1" ht="13.5" customHeight="1">
      <c r="A53" s="53" t="s">
        <v>280</v>
      </c>
      <c r="B53" s="281" t="s">
        <v>432</v>
      </c>
      <c r="C53" s="28"/>
      <c r="D53" s="136" t="s">
        <v>44</v>
      </c>
      <c r="E53" s="136"/>
      <c r="F53" s="136"/>
      <c r="G53" s="136"/>
      <c r="H53" s="279"/>
      <c r="I53" s="278">
        <v>2</v>
      </c>
      <c r="J53" s="136"/>
      <c r="K53" s="136"/>
      <c r="L53" s="279"/>
      <c r="M53" s="288">
        <v>2</v>
      </c>
      <c r="N53" s="288" t="s">
        <v>222</v>
      </c>
      <c r="O53" s="288"/>
      <c r="P53" s="30"/>
      <c r="Q53" s="340"/>
      <c r="R53" s="16"/>
      <c r="S53" s="30"/>
      <c r="T53" s="49"/>
      <c r="U53" s="30"/>
      <c r="V53" s="30"/>
      <c r="W53" s="281" t="s">
        <v>125</v>
      </c>
      <c r="X53" s="277"/>
    </row>
    <row r="54" spans="1:23" s="5" customFormat="1" ht="13.5" customHeight="1">
      <c r="A54" s="53" t="s">
        <v>281</v>
      </c>
      <c r="B54" s="75" t="s">
        <v>491</v>
      </c>
      <c r="C54" s="28"/>
      <c r="D54" s="136"/>
      <c r="E54" s="136"/>
      <c r="F54" s="136" t="s">
        <v>44</v>
      </c>
      <c r="G54" s="136"/>
      <c r="H54" s="279"/>
      <c r="I54" s="278">
        <v>2</v>
      </c>
      <c r="J54" s="136"/>
      <c r="K54" s="136"/>
      <c r="L54" s="279"/>
      <c r="M54" s="288">
        <v>3</v>
      </c>
      <c r="N54" s="288" t="s">
        <v>222</v>
      </c>
      <c r="O54" s="288"/>
      <c r="P54" s="30"/>
      <c r="Q54" s="340"/>
      <c r="R54" s="16"/>
      <c r="S54" s="30"/>
      <c r="T54" s="49"/>
      <c r="U54" s="30"/>
      <c r="V54" s="30"/>
      <c r="W54" s="75" t="s">
        <v>126</v>
      </c>
    </row>
    <row r="55" spans="1:23" s="5" customFormat="1" ht="13.5" customHeight="1">
      <c r="A55" s="53" t="s">
        <v>282</v>
      </c>
      <c r="B55" s="75" t="s">
        <v>434</v>
      </c>
      <c r="C55" s="214"/>
      <c r="D55" s="303"/>
      <c r="E55" s="303"/>
      <c r="F55" s="303" t="s">
        <v>44</v>
      </c>
      <c r="G55" s="303"/>
      <c r="H55" s="304"/>
      <c r="I55" s="278">
        <v>2</v>
      </c>
      <c r="J55" s="136"/>
      <c r="K55" s="136"/>
      <c r="L55" s="279"/>
      <c r="M55" s="288">
        <v>3</v>
      </c>
      <c r="N55" s="288" t="s">
        <v>45</v>
      </c>
      <c r="O55" s="532" t="s">
        <v>477</v>
      </c>
      <c r="P55" s="151" t="s">
        <v>261</v>
      </c>
      <c r="Q55" s="153" t="s">
        <v>52</v>
      </c>
      <c r="R55" s="52"/>
      <c r="S55" s="30"/>
      <c r="T55" s="49"/>
      <c r="U55" s="30"/>
      <c r="V55" s="30"/>
      <c r="W55" s="75" t="s">
        <v>114</v>
      </c>
    </row>
    <row r="56" spans="1:23" s="5" customFormat="1" ht="13.5" customHeight="1" thickBot="1">
      <c r="A56" s="78" t="s">
        <v>283</v>
      </c>
      <c r="B56" s="76" t="s">
        <v>435</v>
      </c>
      <c r="C56" s="67"/>
      <c r="D56" s="360"/>
      <c r="E56" s="360"/>
      <c r="F56" s="360"/>
      <c r="G56" s="360"/>
      <c r="H56" s="361" t="s">
        <v>44</v>
      </c>
      <c r="I56" s="362">
        <v>2</v>
      </c>
      <c r="J56" s="360"/>
      <c r="K56" s="360"/>
      <c r="L56" s="361"/>
      <c r="M56" s="363">
        <v>2</v>
      </c>
      <c r="N56" s="363" t="s">
        <v>45</v>
      </c>
      <c r="O56" s="532" t="s">
        <v>477</v>
      </c>
      <c r="P56" s="493" t="s">
        <v>282</v>
      </c>
      <c r="Q56" s="317" t="s">
        <v>66</v>
      </c>
      <c r="R56" s="534"/>
      <c r="S56" s="30"/>
      <c r="T56" s="49"/>
      <c r="U56" s="30"/>
      <c r="V56" s="30"/>
      <c r="W56" s="75" t="s">
        <v>130</v>
      </c>
    </row>
    <row r="57" spans="1:23" s="5" customFormat="1" ht="12.75">
      <c r="A57" s="634" t="s">
        <v>47</v>
      </c>
      <c r="B57" s="644"/>
      <c r="C57" s="220">
        <f aca="true" t="shared" si="8" ref="C57:H57">SUMIF(C51:C56,"=x",$I51:$I56)+SUMIF(C51:C56,"=x",$J51:$J56)+SUMIF(C51:C56,"=x",$K51:$K56)</f>
        <v>2</v>
      </c>
      <c r="D57" s="210">
        <f t="shared" si="8"/>
        <v>4</v>
      </c>
      <c r="E57" s="210">
        <f t="shared" si="8"/>
        <v>0</v>
      </c>
      <c r="F57" s="210">
        <f t="shared" si="8"/>
        <v>4</v>
      </c>
      <c r="G57" s="210">
        <f t="shared" si="8"/>
        <v>0</v>
      </c>
      <c r="H57" s="514">
        <f t="shared" si="8"/>
        <v>2</v>
      </c>
      <c r="I57" s="635">
        <f>SUM(C57:H57)</f>
        <v>12</v>
      </c>
      <c r="J57" s="636"/>
      <c r="K57" s="636"/>
      <c r="L57" s="636"/>
      <c r="M57" s="636"/>
      <c r="N57" s="637"/>
      <c r="O57" s="506"/>
      <c r="P57" s="664"/>
      <c r="Q57" s="623"/>
      <c r="R57" s="623"/>
      <c r="S57" s="623"/>
      <c r="T57" s="623"/>
      <c r="U57" s="623"/>
      <c r="V57" s="623"/>
      <c r="W57" s="624"/>
    </row>
    <row r="58" spans="1:23" s="5" customFormat="1" ht="12.75">
      <c r="A58" s="642" t="s">
        <v>48</v>
      </c>
      <c r="B58" s="653"/>
      <c r="C58" s="36">
        <f aca="true" t="shared" si="9" ref="C58:H58">SUMIF(C51:C56,"=x",$M51:$M56)</f>
        <v>3</v>
      </c>
      <c r="D58" s="37">
        <f t="shared" si="9"/>
        <v>4</v>
      </c>
      <c r="E58" s="37">
        <f t="shared" si="9"/>
        <v>0</v>
      </c>
      <c r="F58" s="37">
        <f t="shared" si="9"/>
        <v>6</v>
      </c>
      <c r="G58" s="37">
        <f t="shared" si="9"/>
        <v>0</v>
      </c>
      <c r="H58" s="509">
        <f t="shared" si="9"/>
        <v>2</v>
      </c>
      <c r="I58" s="627">
        <f>SUM(C58:H58)</f>
        <v>15</v>
      </c>
      <c r="J58" s="628"/>
      <c r="K58" s="628"/>
      <c r="L58" s="628"/>
      <c r="M58" s="628"/>
      <c r="N58" s="629"/>
      <c r="O58" s="503"/>
      <c r="P58" s="623"/>
      <c r="Q58" s="623"/>
      <c r="R58" s="623"/>
      <c r="S58" s="623"/>
      <c r="T58" s="623"/>
      <c r="U58" s="623"/>
      <c r="V58" s="623"/>
      <c r="W58" s="624"/>
    </row>
    <row r="59" spans="1:23" s="5" customFormat="1" ht="12.75">
      <c r="A59" s="625" t="s">
        <v>49</v>
      </c>
      <c r="B59" s="626"/>
      <c r="C59" s="32">
        <f>SUMPRODUCT(--(C51:C56="x"),--($N51:$N56="K"))</f>
        <v>1</v>
      </c>
      <c r="D59" s="33">
        <f>SUMPRODUCT(--(D$51:D$56="x"),--($N$51:$N$56="K"))</f>
        <v>1</v>
      </c>
      <c r="E59" s="33">
        <f>SUMPRODUCT(--(E$51:E$56="x"),--($N$51:$N$56="K"))</f>
        <v>0</v>
      </c>
      <c r="F59" s="33">
        <f>SUMPRODUCT(--(F$51:F$56="x"),--($N$51:$N$56="K"))</f>
        <v>1</v>
      </c>
      <c r="G59" s="33">
        <f>SUMPRODUCT(--(G$51:G$56="x"),--($N$51:$N$56="K"))</f>
        <v>0</v>
      </c>
      <c r="H59" s="510">
        <f>SUMPRODUCT(--(H$51:H$56="x"),--($N$51:$N$56="K"))</f>
        <v>1</v>
      </c>
      <c r="I59" s="656">
        <f>SUM(C59:H59)</f>
        <v>4</v>
      </c>
      <c r="J59" s="649"/>
      <c r="K59" s="649"/>
      <c r="L59" s="649"/>
      <c r="M59" s="649"/>
      <c r="N59" s="657"/>
      <c r="O59" s="507"/>
      <c r="P59" s="623"/>
      <c r="Q59" s="623"/>
      <c r="R59" s="623"/>
      <c r="S59" s="623"/>
      <c r="T59" s="623"/>
      <c r="U59" s="623"/>
      <c r="V59" s="623"/>
      <c r="W59" s="624"/>
    </row>
    <row r="60" spans="1:23" s="5" customFormat="1" ht="13.5" thickBot="1">
      <c r="A60" s="658" t="s">
        <v>467</v>
      </c>
      <c r="B60" s="659"/>
      <c r="C60" s="79"/>
      <c r="D60" s="218"/>
      <c r="E60" s="218"/>
      <c r="F60" s="218"/>
      <c r="G60" s="218"/>
      <c r="H60" s="218"/>
      <c r="I60" s="430"/>
      <c r="J60" s="431"/>
      <c r="K60" s="431"/>
      <c r="L60" s="431"/>
      <c r="M60" s="431"/>
      <c r="N60" s="539"/>
      <c r="O60" s="80"/>
      <c r="P60" s="512"/>
      <c r="Q60" s="512"/>
      <c r="R60" s="512"/>
      <c r="S60" s="512"/>
      <c r="T60" s="512"/>
      <c r="U60" s="512"/>
      <c r="V60" s="512"/>
      <c r="W60" s="513"/>
    </row>
    <row r="61" spans="1:23" s="5" customFormat="1" ht="12.75">
      <c r="A61" s="358" t="s">
        <v>350</v>
      </c>
      <c r="B61" s="287" t="s">
        <v>341</v>
      </c>
      <c r="C61" s="291" t="s">
        <v>44</v>
      </c>
      <c r="D61" s="292"/>
      <c r="E61" s="292"/>
      <c r="F61" s="292"/>
      <c r="G61" s="292"/>
      <c r="H61" s="293"/>
      <c r="I61" s="291"/>
      <c r="J61" s="292">
        <v>1</v>
      </c>
      <c r="K61" s="292"/>
      <c r="L61" s="293"/>
      <c r="M61" s="145">
        <v>1</v>
      </c>
      <c r="N61" s="371" t="s">
        <v>46</v>
      </c>
      <c r="O61" s="288"/>
      <c r="P61" s="284"/>
      <c r="Q61" s="542"/>
      <c r="R61" s="289"/>
      <c r="S61" s="30"/>
      <c r="T61" s="49"/>
      <c r="U61" s="30"/>
      <c r="V61" s="30"/>
      <c r="W61" s="75" t="s">
        <v>376</v>
      </c>
    </row>
    <row r="62" spans="1:23" s="5" customFormat="1" ht="12.75">
      <c r="A62" s="39" t="s">
        <v>284</v>
      </c>
      <c r="B62" s="280" t="s">
        <v>441</v>
      </c>
      <c r="C62" s="278"/>
      <c r="D62" s="136"/>
      <c r="E62" s="136" t="s">
        <v>44</v>
      </c>
      <c r="F62" s="136"/>
      <c r="G62" s="136"/>
      <c r="H62" s="283"/>
      <c r="I62" s="278">
        <v>2</v>
      </c>
      <c r="J62" s="136"/>
      <c r="K62" s="136"/>
      <c r="L62" s="279"/>
      <c r="M62" s="288">
        <v>3</v>
      </c>
      <c r="N62" s="284" t="s">
        <v>45</v>
      </c>
      <c r="O62" s="532" t="s">
        <v>477</v>
      </c>
      <c r="P62" s="51" t="s">
        <v>263</v>
      </c>
      <c r="Q62" s="396" t="s">
        <v>53</v>
      </c>
      <c r="R62" s="290"/>
      <c r="S62" s="13"/>
      <c r="T62" s="11"/>
      <c r="U62" s="13"/>
      <c r="V62" s="13"/>
      <c r="W62" s="281" t="s">
        <v>118</v>
      </c>
    </row>
    <row r="63" spans="1:23" s="5" customFormat="1" ht="12.75">
      <c r="A63" s="39" t="s">
        <v>285</v>
      </c>
      <c r="B63" s="280" t="s">
        <v>440</v>
      </c>
      <c r="C63" s="278"/>
      <c r="D63" s="136"/>
      <c r="E63" s="136" t="s">
        <v>44</v>
      </c>
      <c r="F63" s="136"/>
      <c r="G63" s="136"/>
      <c r="H63" s="283"/>
      <c r="I63" s="278">
        <v>2</v>
      </c>
      <c r="J63" s="136"/>
      <c r="K63" s="136"/>
      <c r="L63" s="279"/>
      <c r="M63" s="288">
        <v>2</v>
      </c>
      <c r="N63" s="284" t="s">
        <v>45</v>
      </c>
      <c r="O63" s="532" t="s">
        <v>477</v>
      </c>
      <c r="P63" s="51" t="s">
        <v>472</v>
      </c>
      <c r="Q63" s="613" t="s">
        <v>473</v>
      </c>
      <c r="R63" s="525"/>
      <c r="S63" s="39"/>
      <c r="T63" s="614"/>
      <c r="U63" s="288"/>
      <c r="V63" s="288"/>
      <c r="W63" s="281" t="s">
        <v>87</v>
      </c>
    </row>
    <row r="64" spans="1:23" s="5" customFormat="1" ht="12.75">
      <c r="A64" s="53" t="s">
        <v>348</v>
      </c>
      <c r="B64" s="280" t="s">
        <v>439</v>
      </c>
      <c r="C64" s="278"/>
      <c r="D64" s="136"/>
      <c r="E64" s="136" t="s">
        <v>44</v>
      </c>
      <c r="F64" s="136"/>
      <c r="G64" s="136"/>
      <c r="H64" s="283"/>
      <c r="I64" s="278">
        <v>2</v>
      </c>
      <c r="J64" s="136"/>
      <c r="K64" s="136"/>
      <c r="L64" s="279"/>
      <c r="M64" s="288">
        <v>2</v>
      </c>
      <c r="N64" s="284" t="s">
        <v>45</v>
      </c>
      <c r="O64" s="532" t="s">
        <v>477</v>
      </c>
      <c r="P64" s="51" t="s">
        <v>263</v>
      </c>
      <c r="Q64" s="396" t="s">
        <v>53</v>
      </c>
      <c r="R64" s="290"/>
      <c r="S64" s="53"/>
      <c r="T64" s="22"/>
      <c r="U64" s="13"/>
      <c r="V64" s="13"/>
      <c r="W64" s="281" t="s">
        <v>346</v>
      </c>
    </row>
    <row r="65" spans="1:23" s="5" customFormat="1" ht="13.5" customHeight="1">
      <c r="A65" s="39" t="s">
        <v>287</v>
      </c>
      <c r="B65" s="75" t="s">
        <v>438</v>
      </c>
      <c r="C65" s="28"/>
      <c r="D65" s="18"/>
      <c r="E65" s="18"/>
      <c r="F65" s="18" t="s">
        <v>44</v>
      </c>
      <c r="G65" s="18"/>
      <c r="H65" s="29"/>
      <c r="I65" s="28">
        <v>2</v>
      </c>
      <c r="J65" s="18"/>
      <c r="K65" s="18"/>
      <c r="L65" s="47"/>
      <c r="M65" s="30">
        <v>2</v>
      </c>
      <c r="N65" s="42" t="s">
        <v>45</v>
      </c>
      <c r="O65" s="532" t="s">
        <v>477</v>
      </c>
      <c r="P65" s="51" t="s">
        <v>285</v>
      </c>
      <c r="Q65" s="153" t="s">
        <v>61</v>
      </c>
      <c r="R65" s="52"/>
      <c r="S65" s="13"/>
      <c r="T65" s="11"/>
      <c r="U65" s="13"/>
      <c r="V65" s="13"/>
      <c r="W65" s="281" t="s">
        <v>128</v>
      </c>
    </row>
    <row r="66" spans="1:23" s="5" customFormat="1" ht="13.5" customHeight="1">
      <c r="A66" s="39" t="s">
        <v>288</v>
      </c>
      <c r="B66" s="75" t="s">
        <v>437</v>
      </c>
      <c r="C66" s="28"/>
      <c r="D66" s="18"/>
      <c r="E66" s="18"/>
      <c r="F66" s="18" t="s">
        <v>44</v>
      </c>
      <c r="G66" s="18"/>
      <c r="H66" s="29"/>
      <c r="I66" s="28">
        <v>2</v>
      </c>
      <c r="J66" s="18"/>
      <c r="K66" s="18"/>
      <c r="L66" s="47"/>
      <c r="M66" s="30">
        <v>2</v>
      </c>
      <c r="N66" s="42" t="s">
        <v>45</v>
      </c>
      <c r="O66" s="532" t="s">
        <v>477</v>
      </c>
      <c r="P66" s="51" t="s">
        <v>285</v>
      </c>
      <c r="Q66" s="153" t="s">
        <v>61</v>
      </c>
      <c r="R66" s="52"/>
      <c r="S66" s="13"/>
      <c r="T66" s="11"/>
      <c r="U66" s="13"/>
      <c r="V66" s="13"/>
      <c r="W66" s="281" t="s">
        <v>87</v>
      </c>
    </row>
    <row r="67" spans="1:23" s="5" customFormat="1" ht="13.5" customHeight="1" thickBot="1">
      <c r="A67" s="78" t="s">
        <v>289</v>
      </c>
      <c r="B67" s="76" t="s">
        <v>436</v>
      </c>
      <c r="C67" s="67"/>
      <c r="D67" s="68"/>
      <c r="E67" s="68"/>
      <c r="F67" s="68"/>
      <c r="G67" s="68" t="s">
        <v>44</v>
      </c>
      <c r="H67" s="224"/>
      <c r="I67" s="67">
        <v>3</v>
      </c>
      <c r="J67" s="68"/>
      <c r="K67" s="68"/>
      <c r="L67" s="69"/>
      <c r="M67" s="227">
        <v>3</v>
      </c>
      <c r="N67" s="226" t="s">
        <v>45</v>
      </c>
      <c r="O67" s="532" t="s">
        <v>477</v>
      </c>
      <c r="P67" s="499" t="s">
        <v>270</v>
      </c>
      <c r="Q67" s="151" t="s">
        <v>56</v>
      </c>
      <c r="R67" s="532"/>
      <c r="S67" s="51"/>
      <c r="T67" s="52"/>
      <c r="U67" s="13"/>
      <c r="V67" s="13"/>
      <c r="W67" s="281" t="s">
        <v>131</v>
      </c>
    </row>
    <row r="68" spans="1:23" s="5" customFormat="1" ht="12.75">
      <c r="A68" s="634" t="s">
        <v>47</v>
      </c>
      <c r="B68" s="633"/>
      <c r="C68" s="217">
        <f aca="true" t="shared" si="10" ref="C68:H68">SUMIF(C61:C67,"=x",$I61:$I67)+SUMIF(C61:C67,"=x",$J61:$J67)+SUMIF(C61:C67,"=x",$K61:$K67)</f>
        <v>1</v>
      </c>
      <c r="D68" s="217">
        <f t="shared" si="10"/>
        <v>0</v>
      </c>
      <c r="E68" s="217">
        <f t="shared" si="10"/>
        <v>6</v>
      </c>
      <c r="F68" s="217">
        <f t="shared" si="10"/>
        <v>4</v>
      </c>
      <c r="G68" s="217">
        <f t="shared" si="10"/>
        <v>3</v>
      </c>
      <c r="H68" s="217">
        <f t="shared" si="10"/>
        <v>0</v>
      </c>
      <c r="I68" s="635">
        <f>SUM(C68:H68)</f>
        <v>14</v>
      </c>
      <c r="J68" s="636"/>
      <c r="K68" s="636"/>
      <c r="L68" s="636"/>
      <c r="M68" s="636"/>
      <c r="N68" s="637"/>
      <c r="O68" s="506"/>
      <c r="P68" s="623"/>
      <c r="Q68" s="623"/>
      <c r="R68" s="664"/>
      <c r="S68" s="664"/>
      <c r="T68" s="623"/>
      <c r="U68" s="623"/>
      <c r="V68" s="623"/>
      <c r="W68" s="624"/>
    </row>
    <row r="69" spans="1:23" s="5" customFormat="1" ht="12.75">
      <c r="A69" s="642" t="s">
        <v>48</v>
      </c>
      <c r="B69" s="643"/>
      <c r="C69" s="37">
        <f aca="true" t="shared" si="11" ref="C69:H69">SUMIF(C61:C67,"=x",$M61:$M67)</f>
        <v>1</v>
      </c>
      <c r="D69" s="37">
        <f t="shared" si="11"/>
        <v>0</v>
      </c>
      <c r="E69" s="37">
        <f t="shared" si="11"/>
        <v>7</v>
      </c>
      <c r="F69" s="37">
        <f t="shared" si="11"/>
        <v>4</v>
      </c>
      <c r="G69" s="37">
        <f t="shared" si="11"/>
        <v>3</v>
      </c>
      <c r="H69" s="37">
        <f t="shared" si="11"/>
        <v>0</v>
      </c>
      <c r="I69" s="627">
        <f>SUM(C69:H69)</f>
        <v>15</v>
      </c>
      <c r="J69" s="628"/>
      <c r="K69" s="628"/>
      <c r="L69" s="628"/>
      <c r="M69" s="628"/>
      <c r="N69" s="629"/>
      <c r="O69" s="503"/>
      <c r="P69" s="623"/>
      <c r="Q69" s="623"/>
      <c r="R69" s="623"/>
      <c r="S69" s="623"/>
      <c r="T69" s="623"/>
      <c r="U69" s="623"/>
      <c r="V69" s="623"/>
      <c r="W69" s="624"/>
    </row>
    <row r="70" spans="1:23" s="5" customFormat="1" ht="13.5" thickBot="1">
      <c r="A70" s="660" t="s">
        <v>49</v>
      </c>
      <c r="B70" s="665"/>
      <c r="C70" s="77">
        <f>SUMPRODUCT(--(C61:C67="x"),--($N61:$N67="K"))</f>
        <v>0</v>
      </c>
      <c r="D70" s="77">
        <f>SUMPRODUCT(--(D$61:D$67="x"),--($N$61:$N$67="K"))</f>
        <v>0</v>
      </c>
      <c r="E70" s="77">
        <f>SUMPRODUCT(--(E$61:E$67="x"),--($N$61:$N$67="K"))</f>
        <v>3</v>
      </c>
      <c r="F70" s="77">
        <f>SUMPRODUCT(--(F$61:F$67="x"),--($N$61:$N$67="K"))</f>
        <v>2</v>
      </c>
      <c r="G70" s="77">
        <f>SUMPRODUCT(--(G$61:G$67="x"),--($N$61:$N$67="K"))</f>
        <v>1</v>
      </c>
      <c r="H70" s="77">
        <f>SUMPRODUCT(--(H$61:H$67="x"),--($N$61:$N$67="K"))</f>
        <v>0</v>
      </c>
      <c r="I70" s="656">
        <f>SUM(C70:H70)</f>
        <v>6</v>
      </c>
      <c r="J70" s="649"/>
      <c r="K70" s="649"/>
      <c r="L70" s="649"/>
      <c r="M70" s="649"/>
      <c r="N70" s="657"/>
      <c r="O70" s="507"/>
      <c r="P70" s="623"/>
      <c r="Q70" s="623"/>
      <c r="R70" s="623"/>
      <c r="S70" s="623"/>
      <c r="T70" s="623"/>
      <c r="U70" s="623"/>
      <c r="V70" s="623"/>
      <c r="W70" s="624"/>
    </row>
    <row r="71" spans="1:23" s="5" customFormat="1" ht="13.5" thickBot="1">
      <c r="A71" s="380" t="s">
        <v>403</v>
      </c>
      <c r="B71" s="381"/>
      <c r="C71" s="382"/>
      <c r="D71" s="383"/>
      <c r="E71" s="383"/>
      <c r="F71" s="383"/>
      <c r="G71" s="383"/>
      <c r="H71" s="437"/>
      <c r="I71" s="218"/>
      <c r="J71" s="80"/>
      <c r="K71" s="80"/>
      <c r="L71" s="80"/>
      <c r="M71" s="80"/>
      <c r="N71" s="225"/>
      <c r="O71" s="80"/>
      <c r="P71" s="57"/>
      <c r="Q71" s="58"/>
      <c r="R71" s="512"/>
      <c r="S71" s="58"/>
      <c r="T71" s="58"/>
      <c r="U71" s="58"/>
      <c r="V71" s="58"/>
      <c r="W71" s="59"/>
    </row>
    <row r="72" spans="1:24" s="5" customFormat="1" ht="13.5" customHeight="1" thickBot="1">
      <c r="A72" s="390" t="s">
        <v>388</v>
      </c>
      <c r="B72" s="391" t="s">
        <v>389</v>
      </c>
      <c r="C72" s="389"/>
      <c r="D72" s="385"/>
      <c r="E72" s="385"/>
      <c r="F72" s="385" t="s">
        <v>44</v>
      </c>
      <c r="G72" s="385"/>
      <c r="H72" s="386"/>
      <c r="I72" s="387"/>
      <c r="J72" s="385">
        <v>1</v>
      </c>
      <c r="K72" s="385"/>
      <c r="L72" s="388"/>
      <c r="M72" s="428">
        <v>6</v>
      </c>
      <c r="N72" s="427" t="s">
        <v>383</v>
      </c>
      <c r="O72" s="42" t="s">
        <v>474</v>
      </c>
      <c r="P72" s="42"/>
      <c r="Q72" s="316" t="s">
        <v>127</v>
      </c>
      <c r="R72" s="316"/>
      <c r="S72" s="30"/>
      <c r="T72" s="49"/>
      <c r="U72" s="30"/>
      <c r="V72" s="30"/>
      <c r="W72" s="75" t="s">
        <v>92</v>
      </c>
      <c r="X72" s="277"/>
    </row>
    <row r="73" spans="1:23" s="5" customFormat="1" ht="12.75">
      <c r="A73" s="634" t="s">
        <v>47</v>
      </c>
      <c r="B73" s="644"/>
      <c r="C73" s="220">
        <f>SUMIF(C72,"=x",$I72)+SUMIF(C72,"=x",$J72)+SUMIF(C72,"=x",$K72)</f>
        <v>0</v>
      </c>
      <c r="D73" s="210">
        <f>SUMIF(D72,"=x",$I72)+SUMIF(D72,"=x",$J72)+SUMIF(D72,"=x",$K72)</f>
        <v>0</v>
      </c>
      <c r="E73" s="210">
        <f>SUMIF(E72:E72,"=x",$I72:$I72)+SUMIF(E72:E72,"=x",$J72:$J72)+SUMIF(E72:E72,"=x",$K72:$K72)</f>
        <v>0</v>
      </c>
      <c r="F73" s="210">
        <f>SUMIF(F72:F72,"=x",$I72:$I72)+SUMIF(F72:F72,"=x",$J72:$J72)+SUMIF(F72:F72,"=x",$K72:$K72)</f>
        <v>1</v>
      </c>
      <c r="G73" s="210">
        <f>SUMIF(G72:G72,"=x",$I72:$I72)+SUMIF(G72:G72,"=x",$J72:$J72)+SUMIF(G72:G72,"=x",$K72:$K72)</f>
        <v>0</v>
      </c>
      <c r="H73" s="221">
        <f>SUMIF(H72:H72,"=x",$I72:$I72)+SUMIF(H72:H72,"=x",$J72:$J72)+SUMIF(H72:H72,"=x",$K72:$K72)</f>
        <v>0</v>
      </c>
      <c r="I73" s="645">
        <f>SUM(C73:H73)</f>
        <v>1</v>
      </c>
      <c r="J73" s="646"/>
      <c r="K73" s="646"/>
      <c r="L73" s="646"/>
      <c r="M73" s="646"/>
      <c r="N73" s="647"/>
      <c r="O73" s="558"/>
      <c r="P73" s="623"/>
      <c r="Q73" s="623"/>
      <c r="R73" s="623"/>
      <c r="S73" s="623"/>
      <c r="T73" s="623"/>
      <c r="U73" s="623"/>
      <c r="V73" s="623"/>
      <c r="W73" s="624"/>
    </row>
    <row r="74" spans="1:23" s="5" customFormat="1" ht="12.75">
      <c r="A74" s="642" t="s">
        <v>48</v>
      </c>
      <c r="B74" s="653"/>
      <c r="C74" s="36">
        <f>SUMIF(C72,"=x",$M72)</f>
        <v>0</v>
      </c>
      <c r="D74" s="37">
        <f>SUMIF(D72,"=x",$M72)</f>
        <v>0</v>
      </c>
      <c r="E74" s="37">
        <f>SUMIF(E72:E72,"=x",$M72:$M72)</f>
        <v>0</v>
      </c>
      <c r="F74" s="37">
        <f>SUMIF(F72:F72,"=x",$M72:$M72)</f>
        <v>6</v>
      </c>
      <c r="G74" s="37">
        <f>SUMIF(G72:G72,"=x",$M72:$M72)</f>
        <v>0</v>
      </c>
      <c r="H74" s="38">
        <f>SUMIF(H72:H72,"=x",$M72:$M72)</f>
        <v>0</v>
      </c>
      <c r="I74" s="654">
        <f>SUM(C74:H74)</f>
        <v>6</v>
      </c>
      <c r="J74" s="628"/>
      <c r="K74" s="628"/>
      <c r="L74" s="628"/>
      <c r="M74" s="628"/>
      <c r="N74" s="655"/>
      <c r="O74" s="559"/>
      <c r="P74" s="623"/>
      <c r="Q74" s="623"/>
      <c r="R74" s="623"/>
      <c r="S74" s="623"/>
      <c r="T74" s="623"/>
      <c r="U74" s="623"/>
      <c r="V74" s="623"/>
      <c r="W74" s="624"/>
    </row>
    <row r="75" spans="1:23" s="5" customFormat="1" ht="13.5" thickBot="1">
      <c r="A75" s="660" t="s">
        <v>49</v>
      </c>
      <c r="B75" s="661"/>
      <c r="C75" s="32">
        <f>SUMPRODUCT(--(C72="x"),--($N72="K"))</f>
        <v>0</v>
      </c>
      <c r="D75" s="33">
        <f>SUMPRODUCT(--(D$72="x"),--($N$72="K"))</f>
        <v>0</v>
      </c>
      <c r="E75" s="33">
        <f>SUMPRODUCT(--(E$72:E$72="x"),--($N$72:$N$72="K"))</f>
        <v>0</v>
      </c>
      <c r="F75" s="33">
        <f>SUMPRODUCT(--(F$72:F$72="x"),--($N$72:$N$72="K"))</f>
        <v>0</v>
      </c>
      <c r="G75" s="33">
        <f>SUMPRODUCT(--(G$72:G$72="x"),--($N$72:$N$72="K"))</f>
        <v>0</v>
      </c>
      <c r="H75" s="34">
        <f>SUMPRODUCT(--(H$72:H$72="x"),--($N$72:$N$72="K"))</f>
        <v>0</v>
      </c>
      <c r="I75" s="648">
        <f>SUM(C75:H75)</f>
        <v>0</v>
      </c>
      <c r="J75" s="649"/>
      <c r="K75" s="649"/>
      <c r="L75" s="649"/>
      <c r="M75" s="649"/>
      <c r="N75" s="650"/>
      <c r="O75" s="560"/>
      <c r="P75" s="623"/>
      <c r="Q75" s="623"/>
      <c r="R75" s="623"/>
      <c r="S75" s="623"/>
      <c r="T75" s="623"/>
      <c r="U75" s="623"/>
      <c r="V75" s="623"/>
      <c r="W75" s="624"/>
    </row>
    <row r="76" spans="1:23" s="65" customFormat="1" ht="13.5" thickBot="1">
      <c r="A76" s="662" t="s">
        <v>155</v>
      </c>
      <c r="B76" s="663"/>
      <c r="C76" s="430"/>
      <c r="D76" s="435"/>
      <c r="E76" s="435"/>
      <c r="F76" s="435"/>
      <c r="G76" s="435"/>
      <c r="H76" s="436"/>
      <c r="I76" s="218"/>
      <c r="J76" s="80"/>
      <c r="K76" s="80"/>
      <c r="L76" s="80"/>
      <c r="M76" s="80"/>
      <c r="N76" s="225"/>
      <c r="O76" s="80"/>
      <c r="P76" s="482"/>
      <c r="Q76" s="58"/>
      <c r="R76" s="512"/>
      <c r="S76" s="58"/>
      <c r="T76" s="58"/>
      <c r="U76" s="58"/>
      <c r="V76" s="58"/>
      <c r="W76" s="59"/>
    </row>
    <row r="77" spans="1:23" s="5" customFormat="1" ht="13.5" customHeight="1">
      <c r="A77" s="252" t="s">
        <v>384</v>
      </c>
      <c r="B77" s="146" t="s">
        <v>386</v>
      </c>
      <c r="C77" s="44"/>
      <c r="D77" s="45"/>
      <c r="E77" s="45"/>
      <c r="F77" s="45"/>
      <c r="G77" s="45" t="s">
        <v>44</v>
      </c>
      <c r="H77" s="223"/>
      <c r="I77" s="44"/>
      <c r="J77" s="45">
        <v>1</v>
      </c>
      <c r="K77" s="45"/>
      <c r="L77" s="46"/>
      <c r="M77" s="82">
        <v>1</v>
      </c>
      <c r="N77" s="82" t="s">
        <v>46</v>
      </c>
      <c r="O77" s="30"/>
      <c r="P77" s="49"/>
      <c r="Q77" s="340"/>
      <c r="R77" s="340"/>
      <c r="S77" s="30"/>
      <c r="T77" s="49"/>
      <c r="U77" s="30"/>
      <c r="V77" s="30"/>
      <c r="W77" s="75" t="s">
        <v>92</v>
      </c>
    </row>
    <row r="78" spans="1:23" s="5" customFormat="1" ht="13.5" customHeight="1" thickBot="1">
      <c r="A78" s="78" t="s">
        <v>385</v>
      </c>
      <c r="B78" s="76" t="s">
        <v>387</v>
      </c>
      <c r="C78" s="67"/>
      <c r="D78" s="68"/>
      <c r="E78" s="68"/>
      <c r="F78" s="68"/>
      <c r="G78" s="68"/>
      <c r="H78" s="224" t="s">
        <v>44</v>
      </c>
      <c r="I78" s="67"/>
      <c r="J78" s="68">
        <v>1</v>
      </c>
      <c r="K78" s="68"/>
      <c r="L78" s="69"/>
      <c r="M78" s="227">
        <v>9</v>
      </c>
      <c r="N78" s="227" t="s">
        <v>46</v>
      </c>
      <c r="O78" s="532" t="s">
        <v>477</v>
      </c>
      <c r="P78" s="351" t="s">
        <v>384</v>
      </c>
      <c r="Q78" s="317" t="s">
        <v>68</v>
      </c>
      <c r="R78" s="317"/>
      <c r="S78" s="30"/>
      <c r="T78" s="49"/>
      <c r="U78" s="30"/>
      <c r="V78" s="30"/>
      <c r="W78" s="75" t="s">
        <v>92</v>
      </c>
    </row>
    <row r="79" spans="1:23" s="5" customFormat="1" ht="12.75">
      <c r="A79" s="634" t="s">
        <v>47</v>
      </c>
      <c r="B79" s="644"/>
      <c r="C79" s="220">
        <f aca="true" t="shared" si="12" ref="C79:H79">SUMIF(C77:C78,"=x",$I77:$I78)+SUMIF(C77:C78,"=x",$J77:$J78)+SUMIF(C77:C78,"=x",$K77:$K78)</f>
        <v>0</v>
      </c>
      <c r="D79" s="210">
        <f t="shared" si="12"/>
        <v>0</v>
      </c>
      <c r="E79" s="210">
        <f t="shared" si="12"/>
        <v>0</v>
      </c>
      <c r="F79" s="210">
        <f t="shared" si="12"/>
        <v>0</v>
      </c>
      <c r="G79" s="210">
        <f t="shared" si="12"/>
        <v>1</v>
      </c>
      <c r="H79" s="221">
        <f t="shared" si="12"/>
        <v>1</v>
      </c>
      <c r="I79" s="645">
        <f>SUM(C79:H79)</f>
        <v>2</v>
      </c>
      <c r="J79" s="646"/>
      <c r="K79" s="646"/>
      <c r="L79" s="646"/>
      <c r="M79" s="646"/>
      <c r="N79" s="647"/>
      <c r="O79" s="558"/>
      <c r="P79" s="623"/>
      <c r="Q79" s="664"/>
      <c r="R79" s="664"/>
      <c r="S79" s="623"/>
      <c r="T79" s="623"/>
      <c r="U79" s="623"/>
      <c r="V79" s="623"/>
      <c r="W79" s="624"/>
    </row>
    <row r="80" spans="1:23" s="5" customFormat="1" ht="12.75">
      <c r="A80" s="642" t="s">
        <v>48</v>
      </c>
      <c r="B80" s="653"/>
      <c r="C80" s="36">
        <f aca="true" t="shared" si="13" ref="C80:H80">SUMIF(C77:C78,"=x",$M77:$M78)</f>
        <v>0</v>
      </c>
      <c r="D80" s="37">
        <f t="shared" si="13"/>
        <v>0</v>
      </c>
      <c r="E80" s="37">
        <f t="shared" si="13"/>
        <v>0</v>
      </c>
      <c r="F80" s="37">
        <f t="shared" si="13"/>
        <v>0</v>
      </c>
      <c r="G80" s="37">
        <f t="shared" si="13"/>
        <v>1</v>
      </c>
      <c r="H80" s="38">
        <f t="shared" si="13"/>
        <v>9</v>
      </c>
      <c r="I80" s="654">
        <f>SUM(C80:H80)</f>
        <v>10</v>
      </c>
      <c r="J80" s="628"/>
      <c r="K80" s="628"/>
      <c r="L80" s="628"/>
      <c r="M80" s="628"/>
      <c r="N80" s="655"/>
      <c r="O80" s="559"/>
      <c r="P80" s="623"/>
      <c r="Q80" s="623"/>
      <c r="R80" s="623"/>
      <c r="S80" s="623"/>
      <c r="T80" s="623"/>
      <c r="U80" s="623"/>
      <c r="V80" s="623"/>
      <c r="W80" s="624"/>
    </row>
    <row r="81" spans="1:23" s="5" customFormat="1" ht="12.75">
      <c r="A81" s="625" t="s">
        <v>49</v>
      </c>
      <c r="B81" s="626"/>
      <c r="C81" s="32">
        <f>SUMPRODUCT(--(C77:C78="x"),--($N77:$N78="K"))</f>
        <v>0</v>
      </c>
      <c r="D81" s="33">
        <f>SUMPRODUCT(--(D$77:D$78="x"),--($N$77:$N$78="K"))</f>
        <v>0</v>
      </c>
      <c r="E81" s="33">
        <f>SUMPRODUCT(--(E$77:E$78="x"),--($N$77:$N$78="K"))</f>
        <v>0</v>
      </c>
      <c r="F81" s="33">
        <f>SUMPRODUCT(--(F$77:F$78="x"),--($N$77:$N$78="K"))</f>
        <v>0</v>
      </c>
      <c r="G81" s="33">
        <f>SUMPRODUCT(--(G$77:G$78="x"),--($N$77:$N$78="K"))</f>
        <v>0</v>
      </c>
      <c r="H81" s="34">
        <f>SUMPRODUCT(--(H$77:H$78="x"),--($N$77:$N$78="K"))</f>
        <v>0</v>
      </c>
      <c r="I81" s="648">
        <f>SUM(C81:H81)</f>
        <v>0</v>
      </c>
      <c r="J81" s="649"/>
      <c r="K81" s="649"/>
      <c r="L81" s="649"/>
      <c r="M81" s="649"/>
      <c r="N81" s="650"/>
      <c r="O81" s="560"/>
      <c r="P81" s="623"/>
      <c r="Q81" s="623"/>
      <c r="R81" s="623"/>
      <c r="S81" s="623"/>
      <c r="T81" s="623"/>
      <c r="U81" s="623"/>
      <c r="V81" s="623"/>
      <c r="W81" s="624"/>
    </row>
    <row r="82" spans="1:23" s="5" customFormat="1" ht="12.75">
      <c r="A82" s="62"/>
      <c r="B82" s="161" t="s">
        <v>358</v>
      </c>
      <c r="C82" s="32">
        <f aca="true" t="shared" si="14" ref="C82:H82">C26+C48+C58+C69+C74+C80</f>
        <v>25</v>
      </c>
      <c r="D82" s="33">
        <f t="shared" si="14"/>
        <v>24</v>
      </c>
      <c r="E82" s="33">
        <f t="shared" si="14"/>
        <v>16</v>
      </c>
      <c r="F82" s="33">
        <f t="shared" si="14"/>
        <v>23</v>
      </c>
      <c r="G82" s="33">
        <f t="shared" si="14"/>
        <v>16</v>
      </c>
      <c r="H82" s="34">
        <f t="shared" si="14"/>
        <v>11</v>
      </c>
      <c r="I82" s="648">
        <f>SUM(C82:H82)</f>
        <v>115</v>
      </c>
      <c r="J82" s="666"/>
      <c r="K82" s="666"/>
      <c r="L82" s="666"/>
      <c r="M82" s="666"/>
      <c r="N82" s="667"/>
      <c r="O82" s="560"/>
      <c r="P82" s="516"/>
      <c r="Q82" s="60"/>
      <c r="R82" s="504"/>
      <c r="S82" s="60"/>
      <c r="T82" s="60"/>
      <c r="U82" s="60"/>
      <c r="V82" s="60"/>
      <c r="W82" s="61"/>
    </row>
    <row r="83" spans="1:23" s="5" customFormat="1" ht="12.75">
      <c r="A83" s="177"/>
      <c r="B83" s="192"/>
      <c r="C83" s="178"/>
      <c r="D83" s="181"/>
      <c r="E83" s="181"/>
      <c r="F83" s="181"/>
      <c r="G83" s="181"/>
      <c r="H83" s="181"/>
      <c r="I83" s="193"/>
      <c r="J83" s="194"/>
      <c r="K83" s="194"/>
      <c r="L83" s="194"/>
      <c r="M83" s="179"/>
      <c r="N83" s="180"/>
      <c r="O83" s="560"/>
      <c r="P83" s="516"/>
      <c r="Q83" s="175"/>
      <c r="R83" s="504"/>
      <c r="S83" s="175"/>
      <c r="T83" s="175"/>
      <c r="U83" s="175"/>
      <c r="V83" s="175"/>
      <c r="W83" s="176"/>
    </row>
    <row r="84" spans="1:23" s="5" customFormat="1" ht="16.5" customHeight="1" thickBot="1">
      <c r="A84" s="651" t="s">
        <v>405</v>
      </c>
      <c r="B84" s="631"/>
      <c r="C84" s="631"/>
      <c r="D84" s="631"/>
      <c r="E84" s="631"/>
      <c r="F84" s="218"/>
      <c r="G84" s="218"/>
      <c r="H84" s="219"/>
      <c r="I84" s="79"/>
      <c r="J84" s="80"/>
      <c r="K84" s="80"/>
      <c r="L84" s="80"/>
      <c r="M84" s="80"/>
      <c r="N84" s="225"/>
      <c r="O84" s="80"/>
      <c r="P84" s="57"/>
      <c r="Q84" s="58"/>
      <c r="R84" s="512"/>
      <c r="S84" s="58"/>
      <c r="T84" s="58"/>
      <c r="U84" s="58"/>
      <c r="V84" s="58"/>
      <c r="W84" s="59"/>
    </row>
    <row r="85" spans="1:23" s="5" customFormat="1" ht="12.75">
      <c r="A85" s="66"/>
      <c r="B85" s="73" t="s">
        <v>60</v>
      </c>
      <c r="C85" s="222" t="s">
        <v>44</v>
      </c>
      <c r="D85" s="45"/>
      <c r="E85" s="45"/>
      <c r="F85" s="45"/>
      <c r="G85" s="45"/>
      <c r="H85" s="223"/>
      <c r="I85" s="44"/>
      <c r="J85" s="45">
        <v>1</v>
      </c>
      <c r="K85" s="45"/>
      <c r="L85" s="223"/>
      <c r="M85" s="82">
        <v>3</v>
      </c>
      <c r="N85" s="81" t="s">
        <v>46</v>
      </c>
      <c r="O85" s="30"/>
      <c r="P85" s="42"/>
      <c r="Q85" s="16"/>
      <c r="R85" s="16"/>
      <c r="S85" s="30"/>
      <c r="T85" s="49"/>
      <c r="U85" s="30"/>
      <c r="V85" s="30"/>
      <c r="W85" s="31"/>
    </row>
    <row r="86" spans="1:23" s="5" customFormat="1" ht="13.5" customHeight="1">
      <c r="A86" s="66"/>
      <c r="B86" s="75" t="s">
        <v>75</v>
      </c>
      <c r="C86" s="43" t="s">
        <v>44</v>
      </c>
      <c r="D86" s="18"/>
      <c r="E86" s="18"/>
      <c r="F86" s="18"/>
      <c r="G86" s="18"/>
      <c r="H86" s="29"/>
      <c r="I86" s="28"/>
      <c r="J86" s="18">
        <v>1</v>
      </c>
      <c r="K86" s="18"/>
      <c r="L86" s="29"/>
      <c r="M86" s="30">
        <v>3</v>
      </c>
      <c r="N86" s="42" t="s">
        <v>46</v>
      </c>
      <c r="O86" s="30"/>
      <c r="P86" s="42"/>
      <c r="Q86" s="16"/>
      <c r="R86" s="16"/>
      <c r="S86" s="30"/>
      <c r="T86" s="49"/>
      <c r="U86" s="30"/>
      <c r="V86" s="30"/>
      <c r="W86" s="31"/>
    </row>
    <row r="87" spans="1:23" s="5" customFormat="1" ht="13.5" customHeight="1" thickBot="1">
      <c r="A87" s="66"/>
      <c r="B87" s="76" t="s">
        <v>154</v>
      </c>
      <c r="C87" s="83"/>
      <c r="D87" s="68"/>
      <c r="E87" s="68" t="s">
        <v>44</v>
      </c>
      <c r="F87" s="68"/>
      <c r="G87" s="68"/>
      <c r="H87" s="224"/>
      <c r="I87" s="67"/>
      <c r="J87" s="68">
        <v>1</v>
      </c>
      <c r="K87" s="68"/>
      <c r="L87" s="224"/>
      <c r="M87" s="227">
        <v>3</v>
      </c>
      <c r="N87" s="226" t="s">
        <v>46</v>
      </c>
      <c r="O87" s="30"/>
      <c r="P87" s="42"/>
      <c r="Q87" s="16"/>
      <c r="R87" s="16"/>
      <c r="S87" s="30"/>
      <c r="T87" s="49"/>
      <c r="U87" s="30"/>
      <c r="V87" s="30"/>
      <c r="W87" s="31"/>
    </row>
    <row r="88" spans="1:23" s="5" customFormat="1" ht="12.75">
      <c r="A88" s="632" t="s">
        <v>47</v>
      </c>
      <c r="B88" s="644"/>
      <c r="C88" s="220">
        <f>SUMIF(C85:C87,"=x",$I85:$I87)+SUMIF(C85:C87,"=x",$J85:$J87)+SUMIF(C85:C87,"=x",$K85:$K87)</f>
        <v>2</v>
      </c>
      <c r="D88" s="210">
        <f>SUMIF(D102:D116,"=x",$I102:$I116)+SUMIF(D102:D116,"=x",$J102:$J116)+SUMIF(D102:D116,"=x",$K102:$K116)</f>
        <v>0</v>
      </c>
      <c r="E88" s="210">
        <f>SUMIF(E85:E87,"=x",$I85:$I87)+SUMIF(E85:E87,"=x",$J85:$J87)+SUMIF(E85:E87,"=x",$K85:$K87)</f>
        <v>1</v>
      </c>
      <c r="F88" s="210">
        <f>SUMIF(F85:F87,"=x",$I85:$I87)+SUMIF(F85:F87,"=x",$J85:$J87)+SUMIF(F85:F87,"=x",$K85:$K87)</f>
        <v>0</v>
      </c>
      <c r="G88" s="210">
        <f>SUMIF(G85:G87,"=x",$I85:$I87)+SUMIF(G85:G87,"=x",$J85:$J87)+SUMIF(G85:G87,"=x",$K85:$K87)</f>
        <v>0</v>
      </c>
      <c r="H88" s="221">
        <f>SUMIF(H85:H87,"=x",$I85:$I87)+SUMIF(H85:H87,"=x",$J85:$J87)+SUMIF(H85:H87,"=x",$K85:$K87)</f>
        <v>0</v>
      </c>
      <c r="I88" s="645">
        <f>SUM(C88:H88)</f>
        <v>3</v>
      </c>
      <c r="J88" s="646"/>
      <c r="K88" s="646"/>
      <c r="L88" s="646"/>
      <c r="M88" s="646"/>
      <c r="N88" s="647"/>
      <c r="O88" s="558"/>
      <c r="P88" s="623"/>
      <c r="Q88" s="623"/>
      <c r="R88" s="623"/>
      <c r="S88" s="623"/>
      <c r="T88" s="623"/>
      <c r="U88" s="623"/>
      <c r="V88" s="623"/>
      <c r="W88" s="624"/>
    </row>
    <row r="89" spans="1:23" s="5" customFormat="1" ht="12.75">
      <c r="A89" s="642" t="s">
        <v>48</v>
      </c>
      <c r="B89" s="653"/>
      <c r="C89" s="36">
        <f>SUMIF(C85:C87,"=x",$M85:$M87)</f>
        <v>6</v>
      </c>
      <c r="D89" s="37">
        <f>SUMIF(D102:D116,"=x",$M102:$M116)</f>
        <v>0</v>
      </c>
      <c r="E89" s="37">
        <f>SUMIF(E85:E87,"=x",$M85:$M87)</f>
        <v>3</v>
      </c>
      <c r="F89" s="37">
        <f>SUMIF(F85:F87,"=x",$M85:$M87)</f>
        <v>0</v>
      </c>
      <c r="G89" s="37">
        <f>SUMIF(G85:G87,"=x",$M85:$M87)</f>
        <v>0</v>
      </c>
      <c r="H89" s="38">
        <f>SUMIF(H85:H87,"=x",$M85:$M87)</f>
        <v>0</v>
      </c>
      <c r="I89" s="654">
        <f>SUM(C89:H89)</f>
        <v>9</v>
      </c>
      <c r="J89" s="628"/>
      <c r="K89" s="628"/>
      <c r="L89" s="628"/>
      <c r="M89" s="628"/>
      <c r="N89" s="655"/>
      <c r="O89" s="559"/>
      <c r="P89" s="623"/>
      <c r="Q89" s="623"/>
      <c r="R89" s="623"/>
      <c r="S89" s="623"/>
      <c r="T89" s="623"/>
      <c r="U89" s="623"/>
      <c r="V89" s="623"/>
      <c r="W89" s="624"/>
    </row>
    <row r="90" spans="1:23" s="5" customFormat="1" ht="12.75">
      <c r="A90" s="625" t="s">
        <v>49</v>
      </c>
      <c r="B90" s="626"/>
      <c r="C90" s="32">
        <f>SUMPRODUCT(--(C85:C87="x"),--($N85:$N87="K"))</f>
        <v>0</v>
      </c>
      <c r="D90" s="33">
        <f>SUMPRODUCT(--(D$93:D$113="x"),--($N$93:$N$113="K"))</f>
        <v>0</v>
      </c>
      <c r="E90" s="33">
        <f>SUMPRODUCT(--(E$85:E$87="x"),--($N$85:$N$87="K"))</f>
        <v>0</v>
      </c>
      <c r="F90" s="33">
        <f>SUMPRODUCT(--(F$85:F$87="x"),--($N$85:$N$87="K"))</f>
        <v>0</v>
      </c>
      <c r="G90" s="33">
        <f>SUMPRODUCT(--(G$85:G$87="x"),--($N$85:$N$87="K"))</f>
        <v>0</v>
      </c>
      <c r="H90" s="34">
        <f>SUMPRODUCT(--(H$85:H$87="x"),--($N$85:$N$87="K"))</f>
        <v>0</v>
      </c>
      <c r="I90" s="648">
        <f>SUM(C90:H90)</f>
        <v>0</v>
      </c>
      <c r="J90" s="649"/>
      <c r="K90" s="649"/>
      <c r="L90" s="649"/>
      <c r="M90" s="649"/>
      <c r="N90" s="650"/>
      <c r="O90" s="560"/>
      <c r="P90" s="623"/>
      <c r="Q90" s="623"/>
      <c r="R90" s="623"/>
      <c r="S90" s="623"/>
      <c r="T90" s="623"/>
      <c r="U90" s="623"/>
      <c r="V90" s="623"/>
      <c r="W90" s="624"/>
    </row>
    <row r="91" spans="1:23" s="5" customFormat="1" ht="12.75">
      <c r="A91" s="177"/>
      <c r="B91" s="192"/>
      <c r="C91" s="178"/>
      <c r="D91" s="181"/>
      <c r="E91" s="181"/>
      <c r="F91" s="181"/>
      <c r="G91" s="181"/>
      <c r="H91" s="181"/>
      <c r="I91" s="178"/>
      <c r="J91" s="179"/>
      <c r="K91" s="179"/>
      <c r="L91" s="179"/>
      <c r="M91" s="179"/>
      <c r="N91" s="180"/>
      <c r="O91" s="560"/>
      <c r="P91" s="516"/>
      <c r="Q91" s="175"/>
      <c r="R91" s="504"/>
      <c r="S91" s="175"/>
      <c r="T91" s="175"/>
      <c r="U91" s="175"/>
      <c r="V91" s="175"/>
      <c r="W91" s="176"/>
    </row>
    <row r="92" spans="1:23" s="5" customFormat="1" ht="26.25" customHeight="1">
      <c r="A92" s="651" t="s">
        <v>481</v>
      </c>
      <c r="B92" s="652"/>
      <c r="C92" s="740"/>
      <c r="D92" s="723"/>
      <c r="E92" s="723"/>
      <c r="F92" s="723"/>
      <c r="G92" s="723"/>
      <c r="H92" s="741"/>
      <c r="I92" s="740"/>
      <c r="J92" s="723"/>
      <c r="K92" s="723"/>
      <c r="L92" s="723"/>
      <c r="M92" s="723"/>
      <c r="N92" s="741"/>
      <c r="O92" s="511"/>
      <c r="P92" s="760"/>
      <c r="Q92" s="707"/>
      <c r="R92" s="707"/>
      <c r="S92" s="707"/>
      <c r="T92" s="707"/>
      <c r="U92" s="707"/>
      <c r="V92" s="707"/>
      <c r="W92" s="708"/>
    </row>
    <row r="93" spans="1:23" s="5" customFormat="1" ht="12.75">
      <c r="A93" s="39" t="s">
        <v>454</v>
      </c>
      <c r="B93" s="585" t="s">
        <v>455</v>
      </c>
      <c r="C93" s="214"/>
      <c r="D93" s="215" t="s">
        <v>44</v>
      </c>
      <c r="E93" s="215"/>
      <c r="F93" s="215"/>
      <c r="G93" s="215"/>
      <c r="H93" s="216"/>
      <c r="I93" s="214"/>
      <c r="J93" s="215">
        <v>2</v>
      </c>
      <c r="K93" s="215"/>
      <c r="L93" s="216"/>
      <c r="M93" s="288">
        <v>3</v>
      </c>
      <c r="N93" s="591" t="s">
        <v>46</v>
      </c>
      <c r="O93" s="42" t="s">
        <v>474</v>
      </c>
      <c r="P93" s="429" t="s">
        <v>452</v>
      </c>
      <c r="Q93" s="429" t="s">
        <v>453</v>
      </c>
      <c r="R93" s="608"/>
      <c r="S93" s="294"/>
      <c r="T93" s="65"/>
      <c r="U93" s="288"/>
      <c r="V93" s="285"/>
      <c r="W93" s="281" t="s">
        <v>469</v>
      </c>
    </row>
    <row r="94" spans="1:23" s="5" customFormat="1" ht="12.75">
      <c r="A94" s="64" t="s">
        <v>480</v>
      </c>
      <c r="B94" s="309" t="s">
        <v>370</v>
      </c>
      <c r="C94" s="28"/>
      <c r="D94" s="18" t="s">
        <v>44</v>
      </c>
      <c r="E94" s="18"/>
      <c r="F94" s="18"/>
      <c r="G94" s="18"/>
      <c r="H94" s="47"/>
      <c r="I94" s="43"/>
      <c r="J94" s="18">
        <v>1</v>
      </c>
      <c r="K94" s="18"/>
      <c r="L94" s="29"/>
      <c r="M94" s="298">
        <v>2</v>
      </c>
      <c r="N94" s="284" t="s">
        <v>383</v>
      </c>
      <c r="O94" s="532" t="s">
        <v>477</v>
      </c>
      <c r="P94" s="609" t="s">
        <v>476</v>
      </c>
      <c r="Q94" s="610" t="s">
        <v>463</v>
      </c>
      <c r="R94" s="610"/>
      <c r="S94" s="288"/>
      <c r="T94" s="284"/>
      <c r="U94" s="288"/>
      <c r="V94" s="288"/>
      <c r="W94" s="495" t="s">
        <v>371</v>
      </c>
    </row>
    <row r="95" spans="1:23" s="5" customFormat="1" ht="12.75">
      <c r="A95" s="64" t="s">
        <v>292</v>
      </c>
      <c r="B95" s="64" t="s">
        <v>57</v>
      </c>
      <c r="C95" s="278"/>
      <c r="D95" s="136" t="s">
        <v>44</v>
      </c>
      <c r="E95" s="136"/>
      <c r="F95" s="136"/>
      <c r="G95" s="136"/>
      <c r="H95" s="279"/>
      <c r="I95" s="282"/>
      <c r="J95" s="136">
        <v>2</v>
      </c>
      <c r="K95" s="136"/>
      <c r="L95" s="283"/>
      <c r="M95" s="288">
        <v>2</v>
      </c>
      <c r="N95" s="284" t="s">
        <v>46</v>
      </c>
      <c r="O95" s="532" t="s">
        <v>477</v>
      </c>
      <c r="P95" s="611" t="s">
        <v>265</v>
      </c>
      <c r="Q95" s="610" t="s">
        <v>415</v>
      </c>
      <c r="R95" s="610"/>
      <c r="S95" s="288"/>
      <c r="T95" s="284"/>
      <c r="U95" s="288"/>
      <c r="V95" s="288"/>
      <c r="W95" s="495" t="s">
        <v>132</v>
      </c>
    </row>
    <row r="96" spans="1:23" s="5" customFormat="1" ht="12.75">
      <c r="A96" s="64" t="s">
        <v>291</v>
      </c>
      <c r="B96" s="309" t="s">
        <v>62</v>
      </c>
      <c r="C96" s="278"/>
      <c r="D96" s="136"/>
      <c r="E96" s="136" t="s">
        <v>44</v>
      </c>
      <c r="F96" s="136"/>
      <c r="G96" s="136"/>
      <c r="H96" s="279"/>
      <c r="I96" s="282"/>
      <c r="J96" s="136"/>
      <c r="K96" s="136">
        <v>2</v>
      </c>
      <c r="L96" s="283"/>
      <c r="M96" s="288">
        <v>3</v>
      </c>
      <c r="N96" s="284" t="s">
        <v>46</v>
      </c>
      <c r="O96" s="528" t="s">
        <v>470</v>
      </c>
      <c r="P96" s="64" t="s">
        <v>285</v>
      </c>
      <c r="Q96" s="280" t="s">
        <v>119</v>
      </c>
      <c r="R96" s="280"/>
      <c r="S96" s="288"/>
      <c r="T96" s="284"/>
      <c r="U96" s="288"/>
      <c r="V96" s="288"/>
      <c r="W96" s="495" t="s">
        <v>87</v>
      </c>
    </row>
    <row r="97" spans="1:23" s="5" customFormat="1" ht="12.75">
      <c r="A97" s="64" t="s">
        <v>290</v>
      </c>
      <c r="B97" s="309" t="s">
        <v>156</v>
      </c>
      <c r="C97" s="278"/>
      <c r="D97" s="136"/>
      <c r="E97" s="136" t="s">
        <v>44</v>
      </c>
      <c r="F97" s="136"/>
      <c r="G97" s="136"/>
      <c r="H97" s="279"/>
      <c r="I97" s="282"/>
      <c r="J97" s="136">
        <v>1</v>
      </c>
      <c r="K97" s="136"/>
      <c r="L97" s="283"/>
      <c r="M97" s="288">
        <v>2</v>
      </c>
      <c r="N97" s="284" t="s">
        <v>46</v>
      </c>
      <c r="O97" s="42" t="s">
        <v>474</v>
      </c>
      <c r="P97" s="429" t="s">
        <v>262</v>
      </c>
      <c r="Q97" s="395" t="s">
        <v>80</v>
      </c>
      <c r="R97" s="395"/>
      <c r="S97" s="288"/>
      <c r="T97" s="284"/>
      <c r="U97" s="288"/>
      <c r="V97" s="288"/>
      <c r="W97" s="495" t="s">
        <v>369</v>
      </c>
    </row>
    <row r="98" spans="1:23" s="5" customFormat="1" ht="13.5" customHeight="1">
      <c r="A98" s="64" t="s">
        <v>390</v>
      </c>
      <c r="B98" s="312" t="s">
        <v>445</v>
      </c>
      <c r="C98" s="278"/>
      <c r="D98" s="136"/>
      <c r="E98" s="136" t="s">
        <v>44</v>
      </c>
      <c r="F98" s="136"/>
      <c r="G98" s="136"/>
      <c r="H98" s="279"/>
      <c r="I98" s="282">
        <v>1</v>
      </c>
      <c r="J98" s="136"/>
      <c r="K98" s="136"/>
      <c r="L98" s="283"/>
      <c r="M98" s="288">
        <v>1</v>
      </c>
      <c r="N98" s="284" t="s">
        <v>45</v>
      </c>
      <c r="O98" s="532" t="s">
        <v>477</v>
      </c>
      <c r="P98" s="155" t="s">
        <v>452</v>
      </c>
      <c r="Q98" s="51" t="s">
        <v>453</v>
      </c>
      <c r="R98" s="612" t="s">
        <v>470</v>
      </c>
      <c r="S98" s="64" t="s">
        <v>293</v>
      </c>
      <c r="T98" s="475" t="s">
        <v>120</v>
      </c>
      <c r="U98" s="288"/>
      <c r="V98" s="288"/>
      <c r="W98" s="495" t="s">
        <v>122</v>
      </c>
    </row>
    <row r="99" spans="1:23" s="5" customFormat="1" ht="13.5" customHeight="1">
      <c r="A99" s="64" t="s">
        <v>293</v>
      </c>
      <c r="B99" s="313" t="s">
        <v>443</v>
      </c>
      <c r="C99" s="278"/>
      <c r="D99" s="136"/>
      <c r="E99" s="136" t="s">
        <v>44</v>
      </c>
      <c r="F99" s="136"/>
      <c r="G99" s="136"/>
      <c r="H99" s="279"/>
      <c r="I99" s="282"/>
      <c r="J99" s="136">
        <v>2</v>
      </c>
      <c r="K99" s="136"/>
      <c r="L99" s="283"/>
      <c r="M99" s="288">
        <v>3</v>
      </c>
      <c r="N99" s="284" t="s">
        <v>46</v>
      </c>
      <c r="O99" s="528" t="s">
        <v>470</v>
      </c>
      <c r="P99" s="64" t="s">
        <v>390</v>
      </c>
      <c r="Q99" s="397" t="s">
        <v>121</v>
      </c>
      <c r="R99" s="543"/>
      <c r="S99" s="288"/>
      <c r="T99" s="284"/>
      <c r="U99" s="288"/>
      <c r="V99" s="288"/>
      <c r="W99" s="495" t="s">
        <v>122</v>
      </c>
    </row>
    <row r="100" spans="1:23" s="5" customFormat="1" ht="13.5" customHeight="1">
      <c r="A100" s="39" t="s">
        <v>286</v>
      </c>
      <c r="B100" s="280" t="s">
        <v>63</v>
      </c>
      <c r="C100" s="28"/>
      <c r="D100" s="18"/>
      <c r="E100" s="18"/>
      <c r="F100" s="18" t="s">
        <v>44</v>
      </c>
      <c r="G100" s="18"/>
      <c r="H100" s="29"/>
      <c r="I100" s="28"/>
      <c r="J100" s="18">
        <v>1</v>
      </c>
      <c r="K100" s="18"/>
      <c r="L100" s="47"/>
      <c r="M100" s="30">
        <v>1</v>
      </c>
      <c r="N100" s="42" t="s">
        <v>46</v>
      </c>
      <c r="O100" s="42"/>
      <c r="P100" s="51"/>
      <c r="Q100" s="51"/>
      <c r="R100" s="525"/>
      <c r="S100" s="288"/>
      <c r="T100" s="314"/>
      <c r="U100" s="288"/>
      <c r="V100" s="288"/>
      <c r="W100" s="281" t="s">
        <v>111</v>
      </c>
    </row>
    <row r="101" spans="1:23" s="5" customFormat="1" ht="12.75">
      <c r="A101" s="66" t="s">
        <v>294</v>
      </c>
      <c r="B101" s="309" t="s">
        <v>77</v>
      </c>
      <c r="C101" s="278"/>
      <c r="D101" s="136"/>
      <c r="E101" s="136"/>
      <c r="F101" s="136" t="s">
        <v>44</v>
      </c>
      <c r="G101" s="136"/>
      <c r="H101" s="279"/>
      <c r="I101" s="282"/>
      <c r="J101" s="136">
        <v>2</v>
      </c>
      <c r="K101" s="136"/>
      <c r="L101" s="283"/>
      <c r="M101" s="288">
        <v>3</v>
      </c>
      <c r="N101" s="284" t="s">
        <v>46</v>
      </c>
      <c r="O101" s="288"/>
      <c r="P101" s="314"/>
      <c r="Q101" s="398"/>
      <c r="R101" s="398"/>
      <c r="S101" s="288"/>
      <c r="T101" s="284"/>
      <c r="U101" s="288"/>
      <c r="V101" s="288"/>
      <c r="W101" s="495" t="s">
        <v>133</v>
      </c>
    </row>
    <row r="102" spans="1:23" s="5" customFormat="1" ht="13.5" customHeight="1">
      <c r="A102" s="66" t="s">
        <v>295</v>
      </c>
      <c r="B102" s="313" t="s">
        <v>183</v>
      </c>
      <c r="C102" s="278"/>
      <c r="D102" s="136"/>
      <c r="E102" s="136"/>
      <c r="F102" s="136" t="s">
        <v>44</v>
      </c>
      <c r="G102" s="136"/>
      <c r="H102" s="279"/>
      <c r="I102" s="282"/>
      <c r="J102" s="136">
        <v>2</v>
      </c>
      <c r="K102" s="136"/>
      <c r="L102" s="283"/>
      <c r="M102" s="288">
        <v>3</v>
      </c>
      <c r="N102" s="284" t="s">
        <v>46</v>
      </c>
      <c r="O102" s="42" t="s">
        <v>474</v>
      </c>
      <c r="P102" s="429" t="s">
        <v>271</v>
      </c>
      <c r="Q102" s="395" t="s">
        <v>54</v>
      </c>
      <c r="R102" s="395"/>
      <c r="S102" s="288"/>
      <c r="T102" s="284"/>
      <c r="U102" s="288"/>
      <c r="V102" s="288"/>
      <c r="W102" s="495" t="s">
        <v>98</v>
      </c>
    </row>
    <row r="103" spans="1:23" s="5" customFormat="1" ht="13.5" customHeight="1">
      <c r="A103" s="66" t="s">
        <v>349</v>
      </c>
      <c r="B103" s="313" t="s">
        <v>347</v>
      </c>
      <c r="C103" s="278"/>
      <c r="D103" s="136"/>
      <c r="E103" s="136"/>
      <c r="F103" s="136" t="s">
        <v>44</v>
      </c>
      <c r="G103" s="136"/>
      <c r="H103" s="279"/>
      <c r="I103" s="282"/>
      <c r="J103" s="136"/>
      <c r="K103" s="136">
        <v>2</v>
      </c>
      <c r="L103" s="283"/>
      <c r="M103" s="288">
        <v>2</v>
      </c>
      <c r="N103" s="284" t="s">
        <v>46</v>
      </c>
      <c r="O103" s="528" t="s">
        <v>470</v>
      </c>
      <c r="P103" s="64" t="s">
        <v>348</v>
      </c>
      <c r="Q103" s="280" t="s">
        <v>394</v>
      </c>
      <c r="R103" s="280"/>
      <c r="S103" s="288"/>
      <c r="T103" s="284"/>
      <c r="U103" s="288"/>
      <c r="V103" s="288"/>
      <c r="W103" s="495" t="s">
        <v>346</v>
      </c>
    </row>
    <row r="104" spans="1:23" s="5" customFormat="1" ht="12.75">
      <c r="A104" s="66" t="s">
        <v>296</v>
      </c>
      <c r="B104" s="309" t="s">
        <v>67</v>
      </c>
      <c r="C104" s="278"/>
      <c r="D104" s="136"/>
      <c r="E104" s="136"/>
      <c r="F104" s="136"/>
      <c r="G104" s="136" t="s">
        <v>44</v>
      </c>
      <c r="H104" s="279"/>
      <c r="I104" s="282"/>
      <c r="J104" s="136"/>
      <c r="K104" s="136">
        <v>3</v>
      </c>
      <c r="L104" s="283"/>
      <c r="M104" s="288">
        <v>5</v>
      </c>
      <c r="N104" s="284" t="s">
        <v>46</v>
      </c>
      <c r="O104" s="528" t="s">
        <v>470</v>
      </c>
      <c r="P104" s="64" t="s">
        <v>287</v>
      </c>
      <c r="Q104" s="281" t="s">
        <v>395</v>
      </c>
      <c r="R104" s="281"/>
      <c r="S104" s="288"/>
      <c r="T104" s="284"/>
      <c r="U104" s="288"/>
      <c r="V104" s="288"/>
      <c r="W104" s="495" t="s">
        <v>134</v>
      </c>
    </row>
    <row r="105" spans="1:23" s="5" customFormat="1" ht="12.75">
      <c r="A105" s="66" t="s">
        <v>297</v>
      </c>
      <c r="B105" s="309" t="s">
        <v>447</v>
      </c>
      <c r="C105" s="278"/>
      <c r="D105" s="136"/>
      <c r="E105" s="136"/>
      <c r="F105" s="136"/>
      <c r="G105" s="136" t="s">
        <v>44</v>
      </c>
      <c r="H105" s="279"/>
      <c r="I105" s="282">
        <v>2</v>
      </c>
      <c r="J105" s="136"/>
      <c r="K105" s="136"/>
      <c r="L105" s="283"/>
      <c r="M105" s="288">
        <v>3</v>
      </c>
      <c r="N105" s="284" t="s">
        <v>45</v>
      </c>
      <c r="O105" s="532" t="s">
        <v>477</v>
      </c>
      <c r="P105" s="51" t="s">
        <v>330</v>
      </c>
      <c r="Q105" s="396" t="s">
        <v>59</v>
      </c>
      <c r="R105" s="396"/>
      <c r="S105" s="288"/>
      <c r="T105" s="284"/>
      <c r="U105" s="288"/>
      <c r="V105" s="288"/>
      <c r="W105" s="495" t="s">
        <v>135</v>
      </c>
    </row>
    <row r="106" spans="1:23" s="5" customFormat="1" ht="13.5" customHeight="1">
      <c r="A106" s="66" t="s">
        <v>298</v>
      </c>
      <c r="B106" s="313" t="s">
        <v>69</v>
      </c>
      <c r="C106" s="278"/>
      <c r="D106" s="136"/>
      <c r="E106" s="136"/>
      <c r="F106" s="136"/>
      <c r="G106" s="136" t="s">
        <v>44</v>
      </c>
      <c r="H106" s="279"/>
      <c r="I106" s="282"/>
      <c r="J106" s="136"/>
      <c r="K106" s="136">
        <v>2</v>
      </c>
      <c r="L106" s="283"/>
      <c r="M106" s="288">
        <v>3</v>
      </c>
      <c r="N106" s="284" t="s">
        <v>46</v>
      </c>
      <c r="O106" s="528" t="s">
        <v>470</v>
      </c>
      <c r="P106" s="64" t="s">
        <v>288</v>
      </c>
      <c r="Q106" s="281" t="s">
        <v>396</v>
      </c>
      <c r="R106" s="281"/>
      <c r="S106" s="288"/>
      <c r="T106" s="284"/>
      <c r="U106" s="288"/>
      <c r="V106" s="288"/>
      <c r="W106" s="495" t="s">
        <v>87</v>
      </c>
    </row>
    <row r="107" spans="1:23" s="5" customFormat="1" ht="12.75">
      <c r="A107" s="66" t="s">
        <v>299</v>
      </c>
      <c r="B107" s="309" t="s">
        <v>71</v>
      </c>
      <c r="C107" s="278"/>
      <c r="D107" s="136"/>
      <c r="E107" s="136"/>
      <c r="F107" s="136"/>
      <c r="G107" s="136"/>
      <c r="H107" s="279" t="s">
        <v>44</v>
      </c>
      <c r="I107" s="282"/>
      <c r="J107" s="136">
        <v>1</v>
      </c>
      <c r="K107" s="136"/>
      <c r="L107" s="283"/>
      <c r="M107" s="288">
        <v>2</v>
      </c>
      <c r="N107" s="284" t="s">
        <v>46</v>
      </c>
      <c r="O107" s="528" t="s">
        <v>470</v>
      </c>
      <c r="P107" s="64" t="s">
        <v>278</v>
      </c>
      <c r="Q107" s="281" t="s">
        <v>397</v>
      </c>
      <c r="R107" s="612" t="s">
        <v>470</v>
      </c>
      <c r="S107" s="64" t="s">
        <v>279</v>
      </c>
      <c r="T107" s="475" t="s">
        <v>398</v>
      </c>
      <c r="U107" s="288"/>
      <c r="V107" s="288"/>
      <c r="W107" s="495" t="s">
        <v>129</v>
      </c>
    </row>
    <row r="108" spans="1:23" s="5" customFormat="1" ht="12.75">
      <c r="A108" s="66" t="s">
        <v>300</v>
      </c>
      <c r="B108" s="309" t="s">
        <v>446</v>
      </c>
      <c r="C108" s="278"/>
      <c r="D108" s="136"/>
      <c r="E108" s="136"/>
      <c r="F108" s="136"/>
      <c r="G108" s="136"/>
      <c r="H108" s="279" t="s">
        <v>44</v>
      </c>
      <c r="I108" s="282">
        <v>2</v>
      </c>
      <c r="J108" s="136"/>
      <c r="K108" s="136"/>
      <c r="L108" s="283"/>
      <c r="M108" s="288">
        <v>3</v>
      </c>
      <c r="N108" s="284" t="s">
        <v>45</v>
      </c>
      <c r="O108" s="42" t="s">
        <v>474</v>
      </c>
      <c r="P108" s="39" t="s">
        <v>485</v>
      </c>
      <c r="Q108" s="395" t="s">
        <v>81</v>
      </c>
      <c r="R108" s="395"/>
      <c r="S108" s="288"/>
      <c r="T108" s="284"/>
      <c r="U108" s="288"/>
      <c r="V108" s="288"/>
      <c r="W108" s="495" t="s">
        <v>105</v>
      </c>
    </row>
    <row r="109" spans="1:23" s="5" customFormat="1" ht="12.75">
      <c r="A109" s="64" t="s">
        <v>301</v>
      </c>
      <c r="B109" s="228" t="s">
        <v>72</v>
      </c>
      <c r="C109" s="28"/>
      <c r="D109" s="18"/>
      <c r="E109" s="18"/>
      <c r="F109" s="18"/>
      <c r="G109" s="18"/>
      <c r="H109" s="47" t="s">
        <v>44</v>
      </c>
      <c r="I109" s="43"/>
      <c r="J109" s="18">
        <v>2</v>
      </c>
      <c r="K109" s="18"/>
      <c r="L109" s="29"/>
      <c r="M109" s="30">
        <v>3</v>
      </c>
      <c r="N109" s="284" t="s">
        <v>46</v>
      </c>
      <c r="O109" s="42" t="s">
        <v>474</v>
      </c>
      <c r="P109" s="39" t="s">
        <v>485</v>
      </c>
      <c r="Q109" s="395" t="s">
        <v>81</v>
      </c>
      <c r="R109" s="395"/>
      <c r="S109" s="288"/>
      <c r="T109" s="284"/>
      <c r="U109" s="288"/>
      <c r="V109" s="288"/>
      <c r="W109" s="495" t="s">
        <v>136</v>
      </c>
    </row>
    <row r="110" spans="1:23" s="5" customFormat="1" ht="12.75">
      <c r="A110" s="66" t="s">
        <v>302</v>
      </c>
      <c r="B110" s="228" t="s">
        <v>442</v>
      </c>
      <c r="C110" s="28"/>
      <c r="D110" s="18"/>
      <c r="E110" s="18"/>
      <c r="F110" s="18"/>
      <c r="G110" s="18"/>
      <c r="H110" s="47" t="s">
        <v>44</v>
      </c>
      <c r="I110" s="43"/>
      <c r="J110" s="18">
        <v>2</v>
      </c>
      <c r="K110" s="18"/>
      <c r="L110" s="29"/>
      <c r="M110" s="30">
        <v>3</v>
      </c>
      <c r="N110" s="42" t="s">
        <v>46</v>
      </c>
      <c r="O110" s="528"/>
      <c r="P110" s="64"/>
      <c r="Q110" s="281"/>
      <c r="R110" s="281"/>
      <c r="S110" s="288"/>
      <c r="T110" s="284"/>
      <c r="U110" s="288"/>
      <c r="V110" s="288"/>
      <c r="W110" s="495" t="s">
        <v>130</v>
      </c>
    </row>
    <row r="111" spans="1:23" s="5" customFormat="1" ht="12.75">
      <c r="A111" s="66" t="s">
        <v>391</v>
      </c>
      <c r="B111" s="228" t="s">
        <v>73</v>
      </c>
      <c r="C111" s="28"/>
      <c r="D111" s="18"/>
      <c r="E111" s="18"/>
      <c r="F111" s="18"/>
      <c r="G111" s="18"/>
      <c r="H111" s="47" t="s">
        <v>44</v>
      </c>
      <c r="I111" s="43"/>
      <c r="J111" s="136">
        <v>1</v>
      </c>
      <c r="K111" s="136"/>
      <c r="L111" s="29"/>
      <c r="M111" s="30">
        <v>1</v>
      </c>
      <c r="N111" s="42" t="s">
        <v>46</v>
      </c>
      <c r="O111" s="528" t="s">
        <v>470</v>
      </c>
      <c r="P111" s="64" t="s">
        <v>287</v>
      </c>
      <c r="Q111" s="281" t="s">
        <v>395</v>
      </c>
      <c r="R111" s="281"/>
      <c r="S111" s="288"/>
      <c r="T111" s="284"/>
      <c r="U111" s="288"/>
      <c r="V111" s="288"/>
      <c r="W111" s="495" t="s">
        <v>93</v>
      </c>
    </row>
    <row r="112" spans="1:23" s="5" customFormat="1" ht="13.5" customHeight="1">
      <c r="A112" s="66" t="s">
        <v>303</v>
      </c>
      <c r="B112" s="229" t="s">
        <v>342</v>
      </c>
      <c r="C112" s="28"/>
      <c r="D112" s="18"/>
      <c r="E112" s="18"/>
      <c r="F112" s="18"/>
      <c r="G112" s="18"/>
      <c r="H112" s="47" t="s">
        <v>44</v>
      </c>
      <c r="I112" s="43"/>
      <c r="J112" s="18"/>
      <c r="K112" s="18">
        <v>2</v>
      </c>
      <c r="L112" s="29"/>
      <c r="M112" s="30">
        <v>4</v>
      </c>
      <c r="N112" s="42" t="s">
        <v>46</v>
      </c>
      <c r="O112" s="49"/>
      <c r="P112" s="64"/>
      <c r="Q112" s="169"/>
      <c r="R112" s="169"/>
      <c r="S112" s="288"/>
      <c r="T112" s="284"/>
      <c r="U112" s="288"/>
      <c r="V112" s="288"/>
      <c r="W112" s="495" t="s">
        <v>91</v>
      </c>
    </row>
    <row r="113" spans="1:23" s="5" customFormat="1" ht="13.5" thickBot="1">
      <c r="A113" s="394" t="s">
        <v>393</v>
      </c>
      <c r="B113" s="318" t="s">
        <v>74</v>
      </c>
      <c r="C113" s="362"/>
      <c r="D113" s="360"/>
      <c r="E113" s="360"/>
      <c r="F113" s="360"/>
      <c r="G113" s="360"/>
      <c r="H113" s="361" t="s">
        <v>44</v>
      </c>
      <c r="I113" s="366"/>
      <c r="J113" s="360">
        <v>2</v>
      </c>
      <c r="K113" s="360"/>
      <c r="L113" s="224"/>
      <c r="M113" s="227">
        <v>4</v>
      </c>
      <c r="N113" s="226" t="s">
        <v>46</v>
      </c>
      <c r="O113" s="42" t="s">
        <v>474</v>
      </c>
      <c r="P113" s="305" t="s">
        <v>454</v>
      </c>
      <c r="Q113" s="599" t="s">
        <v>455</v>
      </c>
      <c r="R113" s="585"/>
      <c r="S113" s="288"/>
      <c r="T113" s="284"/>
      <c r="U113" s="288"/>
      <c r="V113" s="288"/>
      <c r="W113" s="495" t="s">
        <v>86</v>
      </c>
    </row>
    <row r="114" spans="1:23" s="5" customFormat="1" ht="12.75">
      <c r="A114" s="634" t="s">
        <v>47</v>
      </c>
      <c r="B114" s="633"/>
      <c r="C114" s="217">
        <f aca="true" t="shared" si="15" ref="C114:H114">SUMIF(C93:C113,"=x",$I93:$I113)+SUMIF(C93:C113,"=x",$J93:$J113)+SUMIF(C93:C113,"=x",$K93:$K113)</f>
        <v>0</v>
      </c>
      <c r="D114" s="217">
        <f t="shared" si="15"/>
        <v>5</v>
      </c>
      <c r="E114" s="217">
        <f t="shared" si="15"/>
        <v>6</v>
      </c>
      <c r="F114" s="217">
        <f t="shared" si="15"/>
        <v>7</v>
      </c>
      <c r="G114" s="217">
        <f t="shared" si="15"/>
        <v>7</v>
      </c>
      <c r="H114" s="217">
        <f t="shared" si="15"/>
        <v>12</v>
      </c>
      <c r="I114" s="635">
        <f>SUM(C114:H114)</f>
        <v>37</v>
      </c>
      <c r="J114" s="636"/>
      <c r="K114" s="636"/>
      <c r="L114" s="636"/>
      <c r="M114" s="636"/>
      <c r="N114" s="637"/>
      <c r="O114" s="553"/>
      <c r="P114" s="623"/>
      <c r="Q114" s="623"/>
      <c r="R114" s="623"/>
      <c r="S114" s="623"/>
      <c r="T114" s="623"/>
      <c r="U114" s="623"/>
      <c r="V114" s="623"/>
      <c r="W114" s="624"/>
    </row>
    <row r="115" spans="1:23" s="5" customFormat="1" ht="12.75">
      <c r="A115" s="642" t="s">
        <v>48</v>
      </c>
      <c r="B115" s="643"/>
      <c r="C115" s="37">
        <f aca="true" t="shared" si="16" ref="C115:H115">SUMIF(C93:C113,"=x",$M93:$M113)</f>
        <v>0</v>
      </c>
      <c r="D115" s="37">
        <f t="shared" si="16"/>
        <v>7</v>
      </c>
      <c r="E115" s="37">
        <f t="shared" si="16"/>
        <v>9</v>
      </c>
      <c r="F115" s="37">
        <f t="shared" si="16"/>
        <v>9</v>
      </c>
      <c r="G115" s="37">
        <f t="shared" si="16"/>
        <v>11</v>
      </c>
      <c r="H115" s="37">
        <f t="shared" si="16"/>
        <v>20</v>
      </c>
      <c r="I115" s="627">
        <f>SUM(C115:H115)</f>
        <v>56</v>
      </c>
      <c r="J115" s="628"/>
      <c r="K115" s="628"/>
      <c r="L115" s="628"/>
      <c r="M115" s="628"/>
      <c r="N115" s="629"/>
      <c r="O115" s="554"/>
      <c r="P115" s="623"/>
      <c r="Q115" s="623"/>
      <c r="R115" s="623"/>
      <c r="S115" s="623"/>
      <c r="T115" s="623"/>
      <c r="U115" s="623"/>
      <c r="V115" s="623"/>
      <c r="W115" s="624"/>
    </row>
    <row r="116" spans="1:23" s="5" customFormat="1" ht="12.75">
      <c r="A116" s="625" t="s">
        <v>49</v>
      </c>
      <c r="B116" s="641"/>
      <c r="C116" s="33">
        <f aca="true" t="shared" si="17" ref="C116:H116">SUMPRODUCT(--(C93:C113="x"),--($N93:$N113="K"))</f>
        <v>0</v>
      </c>
      <c r="D116" s="33">
        <f t="shared" si="17"/>
        <v>0</v>
      </c>
      <c r="E116" s="33">
        <f t="shared" si="17"/>
        <v>1</v>
      </c>
      <c r="F116" s="33">
        <f t="shared" si="17"/>
        <v>0</v>
      </c>
      <c r="G116" s="33">
        <f t="shared" si="17"/>
        <v>1</v>
      </c>
      <c r="H116" s="33">
        <f t="shared" si="17"/>
        <v>1</v>
      </c>
      <c r="I116" s="656">
        <f>SUM(C116:H116)</f>
        <v>3</v>
      </c>
      <c r="J116" s="649"/>
      <c r="K116" s="649"/>
      <c r="L116" s="649"/>
      <c r="M116" s="649"/>
      <c r="N116" s="657"/>
      <c r="O116" s="555"/>
      <c r="P116" s="623"/>
      <c r="Q116" s="623"/>
      <c r="R116" s="623"/>
      <c r="S116" s="623"/>
      <c r="T116" s="623"/>
      <c r="U116" s="623"/>
      <c r="V116" s="623"/>
      <c r="W116" s="624"/>
    </row>
    <row r="117" spans="1:23" s="5" customFormat="1" ht="12.75">
      <c r="A117" s="638" t="s">
        <v>19</v>
      </c>
      <c r="B117" s="639"/>
      <c r="C117" s="640"/>
      <c r="D117" s="640"/>
      <c r="E117" s="640"/>
      <c r="F117" s="640"/>
      <c r="G117" s="640"/>
      <c r="H117" s="640"/>
      <c r="I117" s="707"/>
      <c r="J117" s="707"/>
      <c r="K117" s="707"/>
      <c r="L117" s="707"/>
      <c r="M117" s="707"/>
      <c r="N117" s="707"/>
      <c r="O117" s="580"/>
      <c r="P117" s="707"/>
      <c r="Q117" s="707"/>
      <c r="R117" s="707"/>
      <c r="S117" s="707"/>
      <c r="T117" s="707"/>
      <c r="U117" s="707"/>
      <c r="V117" s="707"/>
      <c r="W117" s="708"/>
    </row>
    <row r="118" spans="1:23" s="5" customFormat="1" ht="12.75">
      <c r="A118" s="632" t="s">
        <v>47</v>
      </c>
      <c r="B118" s="761"/>
      <c r="C118" s="35">
        <f aca="true" t="shared" si="18" ref="C118:H120">SUMIF($A1:$A117,$A118,C1:C117)</f>
        <v>25</v>
      </c>
      <c r="D118" s="35">
        <f t="shared" si="18"/>
        <v>26</v>
      </c>
      <c r="E118" s="35">
        <f t="shared" si="18"/>
        <v>22</v>
      </c>
      <c r="F118" s="35">
        <f t="shared" si="18"/>
        <v>20</v>
      </c>
      <c r="G118" s="35">
        <f t="shared" si="18"/>
        <v>21</v>
      </c>
      <c r="H118" s="35">
        <f t="shared" si="18"/>
        <v>15</v>
      </c>
      <c r="I118" s="762">
        <f>SUM(C118:H118)</f>
        <v>129</v>
      </c>
      <c r="J118" s="763"/>
      <c r="K118" s="763"/>
      <c r="L118" s="763"/>
      <c r="M118" s="763"/>
      <c r="N118" s="764"/>
      <c r="O118" s="553"/>
      <c r="P118" s="623"/>
      <c r="Q118" s="623"/>
      <c r="R118" s="623"/>
      <c r="S118" s="623"/>
      <c r="T118" s="623"/>
      <c r="U118" s="623"/>
      <c r="V118" s="623"/>
      <c r="W118" s="624"/>
    </row>
    <row r="119" spans="1:23" s="5" customFormat="1" ht="12.75">
      <c r="A119" s="642" t="s">
        <v>48</v>
      </c>
      <c r="B119" s="643"/>
      <c r="C119" s="37">
        <f t="shared" si="18"/>
        <v>31</v>
      </c>
      <c r="D119" s="37">
        <f t="shared" si="18"/>
        <v>31</v>
      </c>
      <c r="E119" s="37">
        <f t="shared" si="18"/>
        <v>28</v>
      </c>
      <c r="F119" s="37">
        <f t="shared" si="18"/>
        <v>32</v>
      </c>
      <c r="G119" s="37">
        <f t="shared" si="18"/>
        <v>27</v>
      </c>
      <c r="H119" s="37">
        <f t="shared" si="18"/>
        <v>31</v>
      </c>
      <c r="I119" s="627">
        <f>SUM(C119:H119)</f>
        <v>180</v>
      </c>
      <c r="J119" s="628"/>
      <c r="K119" s="628"/>
      <c r="L119" s="628"/>
      <c r="M119" s="628"/>
      <c r="N119" s="629"/>
      <c r="O119" s="554"/>
      <c r="P119" s="623"/>
      <c r="Q119" s="623"/>
      <c r="R119" s="623"/>
      <c r="S119" s="623"/>
      <c r="T119" s="623"/>
      <c r="U119" s="623"/>
      <c r="V119" s="623"/>
      <c r="W119" s="624"/>
    </row>
    <row r="120" spans="1:23" s="5" customFormat="1" ht="12.75">
      <c r="A120" s="625" t="s">
        <v>49</v>
      </c>
      <c r="B120" s="641"/>
      <c r="C120" s="33">
        <f t="shared" si="18"/>
        <v>5</v>
      </c>
      <c r="D120" s="33">
        <f t="shared" si="18"/>
        <v>5</v>
      </c>
      <c r="E120" s="33">
        <f t="shared" si="18"/>
        <v>6</v>
      </c>
      <c r="F120" s="33">
        <f t="shared" si="18"/>
        <v>4</v>
      </c>
      <c r="G120" s="33">
        <f t="shared" si="18"/>
        <v>5</v>
      </c>
      <c r="H120" s="33">
        <f t="shared" si="18"/>
        <v>2</v>
      </c>
      <c r="I120" s="656">
        <f>SUM(C120:H120)</f>
        <v>27</v>
      </c>
      <c r="J120" s="649"/>
      <c r="K120" s="649"/>
      <c r="L120" s="649"/>
      <c r="M120" s="649"/>
      <c r="N120" s="657"/>
      <c r="O120" s="555"/>
      <c r="P120" s="623"/>
      <c r="Q120" s="623"/>
      <c r="R120" s="623"/>
      <c r="S120" s="623"/>
      <c r="T120" s="623"/>
      <c r="U120" s="623"/>
      <c r="V120" s="623"/>
      <c r="W120" s="624"/>
    </row>
    <row r="121" spans="1:23" s="5" customFormat="1" ht="12.75">
      <c r="A121" s="156"/>
      <c r="B121" s="156"/>
      <c r="C121" s="157"/>
      <c r="D121" s="157"/>
      <c r="E121" s="157"/>
      <c r="F121" s="157"/>
      <c r="G121" s="157"/>
      <c r="H121" s="157"/>
      <c r="I121" s="157"/>
      <c r="J121" s="158"/>
      <c r="K121" s="158"/>
      <c r="L121" s="158"/>
      <c r="M121" s="158"/>
      <c r="N121" s="158"/>
      <c r="O121" s="158"/>
      <c r="P121" s="159"/>
      <c r="Q121" s="159"/>
      <c r="R121" s="159"/>
      <c r="S121" s="159"/>
      <c r="T121" s="159"/>
      <c r="U121" s="159"/>
      <c r="V121" s="159"/>
      <c r="W121" s="159"/>
    </row>
    <row r="122" spans="1:23" s="5" customFormat="1" ht="12.75">
      <c r="A122" s="3"/>
      <c r="B122" s="160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2"/>
      <c r="O122" s="2"/>
      <c r="P122" s="3"/>
      <c r="Q122" s="3"/>
      <c r="R122" s="3"/>
      <c r="S122" s="3"/>
      <c r="T122" s="3"/>
      <c r="U122" s="3"/>
      <c r="V122" s="3"/>
      <c r="W122" s="3"/>
    </row>
    <row r="123" spans="1:23" s="5" customFormat="1" ht="15.75" customHeight="1" thickBot="1">
      <c r="A123" s="630" t="s">
        <v>406</v>
      </c>
      <c r="B123" s="631"/>
      <c r="C123" s="430"/>
      <c r="D123" s="218"/>
      <c r="E123" s="218"/>
      <c r="F123" s="218"/>
      <c r="G123" s="218"/>
      <c r="H123" s="218"/>
      <c r="I123" s="430"/>
      <c r="J123" s="431"/>
      <c r="K123" s="431"/>
      <c r="L123" s="431"/>
      <c r="M123" s="431"/>
      <c r="N123" s="431"/>
      <c r="O123" s="80"/>
      <c r="P123" s="355"/>
      <c r="Q123" s="149"/>
      <c r="R123" s="512"/>
      <c r="S123" s="149"/>
      <c r="T123" s="149"/>
      <c r="U123" s="149"/>
      <c r="V123" s="149"/>
      <c r="W123" s="150"/>
    </row>
    <row r="124" spans="1:23" s="5" customFormat="1" ht="12.75">
      <c r="A124" s="66"/>
      <c r="B124" s="73" t="s">
        <v>60</v>
      </c>
      <c r="C124" s="44" t="s">
        <v>44</v>
      </c>
      <c r="D124" s="45"/>
      <c r="E124" s="45"/>
      <c r="F124" s="45"/>
      <c r="G124" s="45"/>
      <c r="H124" s="46"/>
      <c r="I124" s="44"/>
      <c r="J124" s="45">
        <v>1</v>
      </c>
      <c r="K124" s="45"/>
      <c r="L124" s="46"/>
      <c r="M124" s="82">
        <v>3</v>
      </c>
      <c r="N124" s="367" t="s">
        <v>46</v>
      </c>
      <c r="O124" s="30"/>
      <c r="P124" s="42"/>
      <c r="Q124" s="16"/>
      <c r="R124" s="340"/>
      <c r="S124" s="30"/>
      <c r="T124" s="49"/>
      <c r="U124" s="30"/>
      <c r="V124" s="30"/>
      <c r="W124" s="31"/>
    </row>
    <row r="125" spans="1:23" s="5" customFormat="1" ht="13.5" customHeight="1">
      <c r="A125" s="66"/>
      <c r="B125" s="75" t="s">
        <v>75</v>
      </c>
      <c r="C125" s="28"/>
      <c r="D125" s="18"/>
      <c r="E125" s="18"/>
      <c r="F125" s="18"/>
      <c r="G125" s="18"/>
      <c r="H125" s="47" t="s">
        <v>44</v>
      </c>
      <c r="I125" s="28"/>
      <c r="J125" s="18">
        <v>1</v>
      </c>
      <c r="K125" s="18"/>
      <c r="L125" s="47"/>
      <c r="M125" s="30">
        <v>3</v>
      </c>
      <c r="N125" s="49" t="s">
        <v>46</v>
      </c>
      <c r="O125" s="30"/>
      <c r="P125" s="42"/>
      <c r="Q125" s="16"/>
      <c r="R125" s="340"/>
      <c r="S125" s="30"/>
      <c r="T125" s="49"/>
      <c r="U125" s="30"/>
      <c r="V125" s="30"/>
      <c r="W125" s="31"/>
    </row>
    <row r="126" spans="1:23" s="5" customFormat="1" ht="13.5" customHeight="1" thickBot="1">
      <c r="A126" s="66"/>
      <c r="B126" s="76" t="s">
        <v>154</v>
      </c>
      <c r="C126" s="67"/>
      <c r="D126" s="68"/>
      <c r="E126" s="68"/>
      <c r="F126" s="68"/>
      <c r="G126" s="68"/>
      <c r="H126" s="69" t="s">
        <v>44</v>
      </c>
      <c r="I126" s="67"/>
      <c r="J126" s="68">
        <v>1</v>
      </c>
      <c r="K126" s="68"/>
      <c r="L126" s="69"/>
      <c r="M126" s="227">
        <v>3</v>
      </c>
      <c r="N126" s="492" t="s">
        <v>46</v>
      </c>
      <c r="O126" s="30"/>
      <c r="P126" s="42"/>
      <c r="Q126" s="16"/>
      <c r="R126" s="340"/>
      <c r="S126" s="30"/>
      <c r="T126" s="49"/>
      <c r="U126" s="30"/>
      <c r="V126" s="30"/>
      <c r="W126" s="31"/>
    </row>
    <row r="127" spans="1:23" s="5" customFormat="1" ht="12.75">
      <c r="A127" s="632" t="s">
        <v>47</v>
      </c>
      <c r="B127" s="633"/>
      <c r="C127" s="217">
        <f aca="true" t="shared" si="19" ref="C127:H127">SUMIF(C124:C126,"=x",$I124:$I126)+SUMIF(C124:C126,"=x",$J124:$J126)+SUMIF(C124:C126,"=x",$K124:$K126)</f>
        <v>1</v>
      </c>
      <c r="D127" s="345">
        <f t="shared" si="19"/>
        <v>0</v>
      </c>
      <c r="E127" s="210">
        <f t="shared" si="19"/>
        <v>0</v>
      </c>
      <c r="F127" s="210">
        <f t="shared" si="19"/>
        <v>0</v>
      </c>
      <c r="G127" s="210">
        <f t="shared" si="19"/>
        <v>0</v>
      </c>
      <c r="H127" s="348">
        <f t="shared" si="19"/>
        <v>2</v>
      </c>
      <c r="I127" s="635">
        <f>SUM(C127:H127)</f>
        <v>3</v>
      </c>
      <c r="J127" s="636"/>
      <c r="K127" s="636"/>
      <c r="L127" s="636"/>
      <c r="M127" s="636"/>
      <c r="N127" s="637"/>
      <c r="O127" s="506"/>
      <c r="P127" s="623"/>
      <c r="Q127" s="623"/>
      <c r="R127" s="623"/>
      <c r="S127" s="623"/>
      <c r="T127" s="623"/>
      <c r="U127" s="623"/>
      <c r="V127" s="623"/>
      <c r="W127" s="624"/>
    </row>
    <row r="128" spans="1:23" s="5" customFormat="1" ht="12.75">
      <c r="A128" s="642" t="s">
        <v>48</v>
      </c>
      <c r="B128" s="643"/>
      <c r="C128" s="37">
        <f aca="true" t="shared" si="20" ref="C128:H128">SUMIF(C124:C126,"=x",$M124:$M126)</f>
        <v>3</v>
      </c>
      <c r="D128" s="346">
        <f t="shared" si="20"/>
        <v>0</v>
      </c>
      <c r="E128" s="37">
        <f t="shared" si="20"/>
        <v>0</v>
      </c>
      <c r="F128" s="37">
        <f t="shared" si="20"/>
        <v>0</v>
      </c>
      <c r="G128" s="37">
        <f t="shared" si="20"/>
        <v>0</v>
      </c>
      <c r="H128" s="356">
        <f t="shared" si="20"/>
        <v>6</v>
      </c>
      <c r="I128" s="627">
        <f>SUM(C128:H128)</f>
        <v>9</v>
      </c>
      <c r="J128" s="628"/>
      <c r="K128" s="628"/>
      <c r="L128" s="628"/>
      <c r="M128" s="628"/>
      <c r="N128" s="629"/>
      <c r="O128" s="503"/>
      <c r="P128" s="623"/>
      <c r="Q128" s="623"/>
      <c r="R128" s="623"/>
      <c r="S128" s="623"/>
      <c r="T128" s="623"/>
      <c r="U128" s="623"/>
      <c r="V128" s="623"/>
      <c r="W128" s="624"/>
    </row>
    <row r="129" spans="1:23" s="5" customFormat="1" ht="12.75">
      <c r="A129" s="625" t="s">
        <v>49</v>
      </c>
      <c r="B129" s="626"/>
      <c r="C129" s="32">
        <f>SUMPRODUCT(--(C124:C126="x"),--($N124:$N126="K"))</f>
        <v>0</v>
      </c>
      <c r="D129" s="33">
        <f>SUMPRODUCT(--(D$93:D$113="x"),--($N$93:$N$113="K"))</f>
        <v>0</v>
      </c>
      <c r="E129" s="33">
        <f>SUMPRODUCT(--(E$85:E$87="x"),--($N$85:$N$87="K"))</f>
        <v>0</v>
      </c>
      <c r="F129" s="33">
        <f>SUMPRODUCT(--(F$85:F$87="x"),--($N$85:$N$87="K"))</f>
        <v>0</v>
      </c>
      <c r="G129" s="33">
        <f>SUMPRODUCT(--(G$85:G$87="x"),--($N$85:$N$87="K"))</f>
        <v>0</v>
      </c>
      <c r="H129" s="357">
        <f>SUMPRODUCT(--(H$85:H$87="x"),--($N$85:$N$87="K"))</f>
        <v>0</v>
      </c>
      <c r="I129" s="656">
        <f>SUM(C129:H129)</f>
        <v>0</v>
      </c>
      <c r="J129" s="649"/>
      <c r="K129" s="649"/>
      <c r="L129" s="649"/>
      <c r="M129" s="649"/>
      <c r="N129" s="657"/>
      <c r="O129" s="507"/>
      <c r="P129" s="623"/>
      <c r="Q129" s="623"/>
      <c r="R129" s="623"/>
      <c r="S129" s="623"/>
      <c r="T129" s="623"/>
      <c r="U129" s="623"/>
      <c r="V129" s="623"/>
      <c r="W129" s="624"/>
    </row>
    <row r="130" spans="1:23" s="5" customFormat="1" ht="14.25" customHeight="1">
      <c r="A130" s="684" t="s">
        <v>482</v>
      </c>
      <c r="B130" s="684"/>
      <c r="C130" s="684"/>
      <c r="D130" s="684"/>
      <c r="E130" s="684"/>
      <c r="F130" s="684"/>
      <c r="G130" s="684"/>
      <c r="H130" s="684"/>
      <c r="I130" s="684"/>
      <c r="J130" s="684"/>
      <c r="K130" s="120"/>
      <c r="L130" s="120"/>
      <c r="M130" s="120"/>
      <c r="N130" s="121"/>
      <c r="O130" s="121"/>
      <c r="P130" s="120"/>
      <c r="Q130" s="120"/>
      <c r="R130" s="120"/>
      <c r="S130" s="120"/>
      <c r="T130" s="120"/>
      <c r="U130" s="120"/>
      <c r="V130" s="120"/>
      <c r="W130" s="120"/>
    </row>
    <row r="131" spans="1:23" s="84" customFormat="1" ht="15.75" customHeight="1" thickBot="1">
      <c r="A131" s="683" t="s">
        <v>359</v>
      </c>
      <c r="B131" s="683"/>
      <c r="C131" s="683"/>
      <c r="D131" s="683"/>
      <c r="E131" s="683"/>
      <c r="F131" s="683"/>
      <c r="G131" s="683"/>
      <c r="H131" s="683"/>
      <c r="I131" s="683"/>
      <c r="J131" s="683"/>
      <c r="K131" s="683"/>
      <c r="L131" s="683"/>
      <c r="M131" s="683"/>
      <c r="N131" s="683"/>
      <c r="O131" s="485"/>
      <c r="P131" s="117"/>
      <c r="Q131" s="118"/>
      <c r="R131" s="118"/>
      <c r="S131" s="118"/>
      <c r="T131" s="118"/>
      <c r="U131" s="118"/>
      <c r="V131" s="118"/>
      <c r="W131" s="119"/>
    </row>
    <row r="132" spans="1:23" s="84" customFormat="1" ht="12.75">
      <c r="A132" s="64" t="s">
        <v>456</v>
      </c>
      <c r="B132" s="137" t="s">
        <v>457</v>
      </c>
      <c r="C132" s="291"/>
      <c r="D132" s="292" t="s">
        <v>44</v>
      </c>
      <c r="E132" s="292"/>
      <c r="F132" s="292"/>
      <c r="G132" s="292"/>
      <c r="H132" s="293"/>
      <c r="I132" s="291">
        <v>2</v>
      </c>
      <c r="J132" s="292"/>
      <c r="K132" s="292"/>
      <c r="L132" s="592"/>
      <c r="M132" s="145">
        <v>3</v>
      </c>
      <c r="N132" s="288" t="s">
        <v>45</v>
      </c>
      <c r="O132" s="532" t="s">
        <v>477</v>
      </c>
      <c r="P132" s="51" t="s">
        <v>458</v>
      </c>
      <c r="Q132" s="597" t="s">
        <v>459</v>
      </c>
      <c r="R132" s="604"/>
      <c r="S132" s="169"/>
      <c r="T132" s="598"/>
      <c r="U132" s="288"/>
      <c r="V132" s="285"/>
      <c r="W132" s="475" t="s">
        <v>107</v>
      </c>
    </row>
    <row r="133" spans="1:23" s="84" customFormat="1" ht="12.75">
      <c r="A133" s="39" t="s">
        <v>458</v>
      </c>
      <c r="B133" s="593" t="s">
        <v>459</v>
      </c>
      <c r="C133" s="278"/>
      <c r="D133" s="136" t="s">
        <v>44</v>
      </c>
      <c r="E133" s="136"/>
      <c r="F133" s="136"/>
      <c r="G133" s="136"/>
      <c r="H133" s="279"/>
      <c r="I133" s="278"/>
      <c r="J133" s="136">
        <v>2</v>
      </c>
      <c r="K133" s="136"/>
      <c r="L133" s="283"/>
      <c r="M133" s="288">
        <v>3</v>
      </c>
      <c r="N133" s="288" t="s">
        <v>46</v>
      </c>
      <c r="O133" s="42"/>
      <c r="P133" s="284"/>
      <c r="Q133" s="316"/>
      <c r="R133" s="605"/>
      <c r="S133" s="169"/>
      <c r="T133" s="598"/>
      <c r="U133" s="288"/>
      <c r="V133" s="285"/>
      <c r="W133" s="475" t="s">
        <v>107</v>
      </c>
    </row>
    <row r="134" spans="1:23" s="84" customFormat="1" ht="12.75">
      <c r="A134" s="294" t="s">
        <v>216</v>
      </c>
      <c r="B134" s="294" t="s">
        <v>217</v>
      </c>
      <c r="C134" s="296"/>
      <c r="D134" s="260"/>
      <c r="E134" s="260" t="s">
        <v>44</v>
      </c>
      <c r="F134" s="260"/>
      <c r="G134" s="260"/>
      <c r="H134" s="295"/>
      <c r="I134" s="296">
        <v>4</v>
      </c>
      <c r="J134" s="260"/>
      <c r="K134" s="260"/>
      <c r="L134" s="297"/>
      <c r="M134" s="298">
        <v>4</v>
      </c>
      <c r="N134" s="298" t="s">
        <v>45</v>
      </c>
      <c r="O134" s="42" t="s">
        <v>474</v>
      </c>
      <c r="P134" s="606" t="s">
        <v>456</v>
      </c>
      <c r="Q134" s="599" t="s">
        <v>457</v>
      </c>
      <c r="R134" s="607" t="s">
        <v>477</v>
      </c>
      <c r="S134" s="169" t="s">
        <v>218</v>
      </c>
      <c r="T134" s="598" t="s">
        <v>219</v>
      </c>
      <c r="U134" s="288"/>
      <c r="V134" s="288"/>
      <c r="W134" s="281" t="s">
        <v>220</v>
      </c>
    </row>
    <row r="135" spans="1:23" s="84" customFormat="1" ht="12.75">
      <c r="A135" s="39" t="s">
        <v>218</v>
      </c>
      <c r="B135" s="39" t="s">
        <v>217</v>
      </c>
      <c r="C135" s="278"/>
      <c r="D135" s="136"/>
      <c r="E135" s="136" t="s">
        <v>44</v>
      </c>
      <c r="F135" s="136"/>
      <c r="G135" s="136"/>
      <c r="H135" s="279"/>
      <c r="I135" s="278"/>
      <c r="J135" s="136">
        <v>2</v>
      </c>
      <c r="K135" s="136"/>
      <c r="L135" s="283"/>
      <c r="M135" s="288">
        <v>3</v>
      </c>
      <c r="N135" s="288" t="s">
        <v>46</v>
      </c>
      <c r="O135" s="42" t="s">
        <v>474</v>
      </c>
      <c r="P135" s="606" t="s">
        <v>456</v>
      </c>
      <c r="Q135" s="599" t="s">
        <v>457</v>
      </c>
      <c r="R135" s="605"/>
      <c r="S135" s="600"/>
      <c r="T135" s="601"/>
      <c r="U135" s="288"/>
      <c r="V135" s="288"/>
      <c r="W135" s="281" t="s">
        <v>220</v>
      </c>
    </row>
    <row r="136" spans="1:23" s="84" customFormat="1" ht="12.75">
      <c r="A136" s="272" t="s">
        <v>157</v>
      </c>
      <c r="B136" s="273" t="s">
        <v>158</v>
      </c>
      <c r="C136" s="306"/>
      <c r="D136" s="103" t="s">
        <v>44</v>
      </c>
      <c r="E136" s="103"/>
      <c r="F136" s="103"/>
      <c r="G136" s="103"/>
      <c r="H136" s="104"/>
      <c r="I136" s="105"/>
      <c r="J136" s="106">
        <v>3</v>
      </c>
      <c r="K136" s="106"/>
      <c r="L136" s="107"/>
      <c r="M136" s="108">
        <v>3</v>
      </c>
      <c r="N136" s="438" t="s">
        <v>46</v>
      </c>
      <c r="O136" s="544"/>
      <c r="P136" s="307"/>
      <c r="Q136" s="308"/>
      <c r="R136" s="548"/>
      <c r="S136" s="88"/>
      <c r="T136" s="89"/>
      <c r="U136" s="88"/>
      <c r="V136" s="88"/>
      <c r="W136" s="496" t="s">
        <v>150</v>
      </c>
    </row>
    <row r="137" spans="1:23" s="84" customFormat="1" ht="12.75">
      <c r="A137" s="272" t="s">
        <v>256</v>
      </c>
      <c r="B137" s="594" t="s">
        <v>257</v>
      </c>
      <c r="C137" s="306"/>
      <c r="D137" s="103"/>
      <c r="E137" s="103"/>
      <c r="F137" s="106"/>
      <c r="G137" s="103"/>
      <c r="H137" s="104" t="s">
        <v>44</v>
      </c>
      <c r="I137" s="105"/>
      <c r="J137" s="106">
        <v>2</v>
      </c>
      <c r="K137" s="106"/>
      <c r="L137" s="107"/>
      <c r="M137" s="108">
        <v>3</v>
      </c>
      <c r="N137" s="438" t="s">
        <v>46</v>
      </c>
      <c r="O137" s="544"/>
      <c r="P137" s="86"/>
      <c r="Q137" s="140"/>
      <c r="R137" s="549"/>
      <c r="S137" s="88"/>
      <c r="T137" s="89"/>
      <c r="U137" s="88"/>
      <c r="V137" s="88"/>
      <c r="W137" s="496" t="s">
        <v>150</v>
      </c>
    </row>
    <row r="138" spans="1:23" s="84" customFormat="1" ht="12.75">
      <c r="A138" s="272" t="s">
        <v>159</v>
      </c>
      <c r="B138" s="272" t="s">
        <v>160</v>
      </c>
      <c r="C138" s="92"/>
      <c r="D138" s="93"/>
      <c r="E138" s="93" t="s">
        <v>44</v>
      </c>
      <c r="F138" s="93"/>
      <c r="G138" s="93"/>
      <c r="H138" s="94"/>
      <c r="I138" s="95"/>
      <c r="J138" s="96">
        <v>2</v>
      </c>
      <c r="K138" s="96"/>
      <c r="L138" s="97"/>
      <c r="M138" s="98">
        <v>3</v>
      </c>
      <c r="N138" s="439" t="s">
        <v>46</v>
      </c>
      <c r="O138" s="545"/>
      <c r="P138" s="86"/>
      <c r="Q138" s="87"/>
      <c r="R138" s="550"/>
      <c r="S138" s="88"/>
      <c r="T138" s="89"/>
      <c r="U138" s="88"/>
      <c r="V138" s="88"/>
      <c r="W138" s="496" t="s">
        <v>318</v>
      </c>
    </row>
    <row r="139" spans="1:23" s="84" customFormat="1" ht="12.75">
      <c r="A139" s="272" t="s">
        <v>161</v>
      </c>
      <c r="B139" s="272" t="s">
        <v>162</v>
      </c>
      <c r="C139" s="92"/>
      <c r="D139" s="93"/>
      <c r="E139" s="93" t="s">
        <v>44</v>
      </c>
      <c r="F139" s="93"/>
      <c r="G139" s="93"/>
      <c r="H139" s="94"/>
      <c r="I139" s="95">
        <v>2</v>
      </c>
      <c r="J139" s="96"/>
      <c r="K139" s="96"/>
      <c r="L139" s="97"/>
      <c r="M139" s="98">
        <v>3</v>
      </c>
      <c r="N139" s="440" t="s">
        <v>45</v>
      </c>
      <c r="O139" s="546"/>
      <c r="P139" s="86"/>
      <c r="Q139" s="87"/>
      <c r="R139" s="550"/>
      <c r="S139" s="88"/>
      <c r="T139" s="89"/>
      <c r="U139" s="88"/>
      <c r="V139" s="88"/>
      <c r="W139" s="496" t="s">
        <v>319</v>
      </c>
    </row>
    <row r="140" spans="1:23" s="84" customFormat="1" ht="12.75">
      <c r="A140" s="270" t="s">
        <v>163</v>
      </c>
      <c r="B140" s="273" t="s">
        <v>164</v>
      </c>
      <c r="C140" s="92"/>
      <c r="D140" s="93"/>
      <c r="E140" s="93"/>
      <c r="F140" s="93"/>
      <c r="G140" s="93" t="s">
        <v>44</v>
      </c>
      <c r="H140" s="94"/>
      <c r="I140" s="95">
        <v>2</v>
      </c>
      <c r="J140" s="96"/>
      <c r="K140" s="96"/>
      <c r="L140" s="97"/>
      <c r="M140" s="98">
        <v>2</v>
      </c>
      <c r="N140" s="439" t="s">
        <v>45</v>
      </c>
      <c r="O140" s="545"/>
      <c r="P140" s="86"/>
      <c r="Q140" s="87"/>
      <c r="R140" s="550"/>
      <c r="S140" s="88"/>
      <c r="T140" s="89"/>
      <c r="U140" s="88"/>
      <c r="V140" s="88"/>
      <c r="W140" s="496" t="s">
        <v>320</v>
      </c>
    </row>
    <row r="141" spans="1:23" s="84" customFormat="1" ht="13.5" thickBot="1">
      <c r="A141" s="271" t="s">
        <v>165</v>
      </c>
      <c r="B141" s="274" t="s">
        <v>166</v>
      </c>
      <c r="C141" s="441"/>
      <c r="D141" s="442"/>
      <c r="E141" s="442"/>
      <c r="F141" s="442"/>
      <c r="G141" s="442"/>
      <c r="H141" s="443" t="s">
        <v>44</v>
      </c>
      <c r="I141" s="444">
        <v>2</v>
      </c>
      <c r="J141" s="445"/>
      <c r="K141" s="445"/>
      <c r="L141" s="446"/>
      <c r="M141" s="447">
        <v>2</v>
      </c>
      <c r="N141" s="448" t="s">
        <v>45</v>
      </c>
      <c r="O141" s="547"/>
      <c r="P141" s="86"/>
      <c r="Q141" s="87"/>
      <c r="R141" s="550"/>
      <c r="S141" s="88"/>
      <c r="T141" s="89"/>
      <c r="U141" s="88"/>
      <c r="V141" s="88"/>
      <c r="W141" s="496" t="s">
        <v>321</v>
      </c>
    </row>
    <row r="142" spans="1:23" s="110" customFormat="1" ht="12.75">
      <c r="A142" s="719" t="s">
        <v>47</v>
      </c>
      <c r="B142" s="748"/>
      <c r="C142" s="470">
        <f aca="true" t="shared" si="21" ref="C142:H142">SUMIF(C132:C141,"=x",$I132:$I141)+SUMIF(C132:C141,"=x",$J132:$J141)+SUMIF(C132:C141,"=x",$K132:$K141)</f>
        <v>0</v>
      </c>
      <c r="D142" s="471">
        <f t="shared" si="21"/>
        <v>7</v>
      </c>
      <c r="E142" s="471">
        <f t="shared" si="21"/>
        <v>10</v>
      </c>
      <c r="F142" s="471">
        <f t="shared" si="21"/>
        <v>0</v>
      </c>
      <c r="G142" s="471">
        <f t="shared" si="21"/>
        <v>2</v>
      </c>
      <c r="H142" s="471">
        <f t="shared" si="21"/>
        <v>4</v>
      </c>
      <c r="I142" s="749">
        <f>SUM(C142:H142)</f>
        <v>23</v>
      </c>
      <c r="J142" s="749"/>
      <c r="K142" s="749"/>
      <c r="L142" s="749"/>
      <c r="M142" s="749"/>
      <c r="N142" s="750"/>
      <c r="O142" s="561"/>
      <c r="P142" s="677"/>
      <c r="Q142" s="675"/>
      <c r="R142" s="675"/>
      <c r="S142" s="675"/>
      <c r="T142" s="675"/>
      <c r="U142" s="675"/>
      <c r="V142" s="675"/>
      <c r="W142" s="675"/>
    </row>
    <row r="143" spans="1:23" s="110" customFormat="1" ht="12.75">
      <c r="A143" s="733" t="s">
        <v>48</v>
      </c>
      <c r="B143" s="769"/>
      <c r="C143" s="112">
        <f aca="true" t="shared" si="22" ref="C143:H143">SUMIF(C132:C141,"=x",$M132:$M141)</f>
        <v>0</v>
      </c>
      <c r="D143" s="111">
        <f t="shared" si="22"/>
        <v>9</v>
      </c>
      <c r="E143" s="111">
        <f t="shared" si="22"/>
        <v>13</v>
      </c>
      <c r="F143" s="111">
        <f t="shared" si="22"/>
        <v>0</v>
      </c>
      <c r="G143" s="111">
        <f t="shared" si="22"/>
        <v>2</v>
      </c>
      <c r="H143" s="111">
        <f t="shared" si="22"/>
        <v>5</v>
      </c>
      <c r="I143" s="756">
        <f>SUM(C143:H143)</f>
        <v>29</v>
      </c>
      <c r="J143" s="756"/>
      <c r="K143" s="756"/>
      <c r="L143" s="756"/>
      <c r="M143" s="756"/>
      <c r="N143" s="757"/>
      <c r="O143" s="480"/>
      <c r="P143" s="677"/>
      <c r="Q143" s="675"/>
      <c r="R143" s="675"/>
      <c r="S143" s="675"/>
      <c r="T143" s="675"/>
      <c r="U143" s="675"/>
      <c r="V143" s="675"/>
      <c r="W143" s="675"/>
    </row>
    <row r="144" spans="1:23" s="110" customFormat="1" ht="12.75">
      <c r="A144" s="758" t="s">
        <v>49</v>
      </c>
      <c r="B144" s="768"/>
      <c r="C144" s="115">
        <f aca="true" t="shared" si="23" ref="C144:H144">SUMPRODUCT(--(C132:C141="x"),--($N132:$N141="K"))</f>
        <v>0</v>
      </c>
      <c r="D144" s="114">
        <f t="shared" si="23"/>
        <v>1</v>
      </c>
      <c r="E144" s="114">
        <f t="shared" si="23"/>
        <v>2</v>
      </c>
      <c r="F144" s="114">
        <f t="shared" si="23"/>
        <v>0</v>
      </c>
      <c r="G144" s="114">
        <f t="shared" si="23"/>
        <v>1</v>
      </c>
      <c r="H144" s="114">
        <f t="shared" si="23"/>
        <v>1</v>
      </c>
      <c r="I144" s="669">
        <f>SUM(C144:H144)</f>
        <v>5</v>
      </c>
      <c r="J144" s="669"/>
      <c r="K144" s="669"/>
      <c r="L144" s="669"/>
      <c r="M144" s="669"/>
      <c r="N144" s="670"/>
      <c r="O144" s="481"/>
      <c r="P144" s="677"/>
      <c r="Q144" s="675"/>
      <c r="R144" s="675"/>
      <c r="S144" s="675"/>
      <c r="T144" s="675"/>
      <c r="U144" s="675"/>
      <c r="V144" s="675"/>
      <c r="W144" s="675"/>
    </row>
    <row r="145" spans="1:23" s="122" customFormat="1" ht="12.75" customHeight="1" thickBot="1">
      <c r="A145" s="683" t="s">
        <v>182</v>
      </c>
      <c r="B145" s="683"/>
      <c r="C145" s="683"/>
      <c r="D145" s="683"/>
      <c r="E145" s="683"/>
      <c r="F145" s="683"/>
      <c r="G145" s="683"/>
      <c r="H145" s="683"/>
      <c r="I145" s="683"/>
      <c r="J145" s="683"/>
      <c r="K145" s="683"/>
      <c r="L145" s="683"/>
      <c r="M145" s="683"/>
      <c r="N145" s="683"/>
      <c r="O145" s="485"/>
      <c r="P145" s="117"/>
      <c r="Q145" s="118"/>
      <c r="R145" s="118"/>
      <c r="S145" s="118"/>
      <c r="T145" s="118"/>
      <c r="U145" s="118"/>
      <c r="V145" s="118"/>
      <c r="W145" s="119"/>
    </row>
    <row r="146" spans="1:23" s="84" customFormat="1" ht="12.75">
      <c r="A146" s="449" t="s">
        <v>167</v>
      </c>
      <c r="B146" s="450" t="s">
        <v>168</v>
      </c>
      <c r="C146" s="451"/>
      <c r="D146" s="452"/>
      <c r="E146" s="452"/>
      <c r="F146" s="452" t="s">
        <v>44</v>
      </c>
      <c r="G146" s="452"/>
      <c r="H146" s="453"/>
      <c r="I146" s="454">
        <v>1</v>
      </c>
      <c r="J146" s="455"/>
      <c r="K146" s="455"/>
      <c r="L146" s="456"/>
      <c r="M146" s="466">
        <v>2</v>
      </c>
      <c r="N146" s="467" t="s">
        <v>169</v>
      </c>
      <c r="O146" s="99"/>
      <c r="P146" s="86"/>
      <c r="Q146" s="87"/>
      <c r="R146" s="551"/>
      <c r="S146" s="88"/>
      <c r="T146" s="89"/>
      <c r="U146" s="88"/>
      <c r="V146" s="88"/>
      <c r="W146" s="496" t="s">
        <v>322</v>
      </c>
    </row>
    <row r="147" spans="1:23" s="84" customFormat="1" ht="12.75">
      <c r="A147" s="85" t="s">
        <v>170</v>
      </c>
      <c r="B147" s="102" t="s">
        <v>168</v>
      </c>
      <c r="C147" s="92"/>
      <c r="D147" s="93"/>
      <c r="E147" s="93"/>
      <c r="F147" s="93" t="s">
        <v>44</v>
      </c>
      <c r="G147" s="93"/>
      <c r="H147" s="94"/>
      <c r="I147" s="95"/>
      <c r="J147" s="96">
        <v>2</v>
      </c>
      <c r="K147" s="96"/>
      <c r="L147" s="457"/>
      <c r="M147" s="98">
        <v>3</v>
      </c>
      <c r="N147" s="99" t="s">
        <v>46</v>
      </c>
      <c r="O147" s="99"/>
      <c r="P147" s="86"/>
      <c r="Q147" s="87"/>
      <c r="R147" s="551"/>
      <c r="S147" s="88"/>
      <c r="T147" s="89"/>
      <c r="U147" s="88"/>
      <c r="V147" s="88"/>
      <c r="W147" s="496" t="s">
        <v>320</v>
      </c>
    </row>
    <row r="148" spans="1:23" s="84" customFormat="1" ht="12.75">
      <c r="A148" s="90" t="s">
        <v>174</v>
      </c>
      <c r="B148" s="91" t="s">
        <v>143</v>
      </c>
      <c r="C148" s="92"/>
      <c r="D148" s="93"/>
      <c r="E148" s="93"/>
      <c r="F148" s="93" t="s">
        <v>44</v>
      </c>
      <c r="G148" s="93"/>
      <c r="H148" s="94"/>
      <c r="I148" s="95"/>
      <c r="J148" s="96">
        <v>2</v>
      </c>
      <c r="K148" s="96"/>
      <c r="L148" s="457"/>
      <c r="M148" s="98">
        <v>3</v>
      </c>
      <c r="N148" s="99" t="s">
        <v>46</v>
      </c>
      <c r="O148" s="99"/>
      <c r="P148" s="86"/>
      <c r="Q148" s="87"/>
      <c r="R148" s="551"/>
      <c r="S148" s="88"/>
      <c r="T148" s="89"/>
      <c r="U148" s="88"/>
      <c r="V148" s="88"/>
      <c r="W148" s="497" t="s">
        <v>259</v>
      </c>
    </row>
    <row r="149" spans="1:23" s="84" customFormat="1" ht="12.75">
      <c r="A149" s="90" t="s">
        <v>171</v>
      </c>
      <c r="B149" s="91" t="s">
        <v>172</v>
      </c>
      <c r="C149" s="92"/>
      <c r="D149" s="93"/>
      <c r="E149" s="93"/>
      <c r="F149" s="93"/>
      <c r="G149" s="93" t="s">
        <v>44</v>
      </c>
      <c r="H149" s="94"/>
      <c r="I149" s="95">
        <v>2</v>
      </c>
      <c r="J149" s="96"/>
      <c r="K149" s="96"/>
      <c r="L149" s="457"/>
      <c r="M149" s="98">
        <v>3</v>
      </c>
      <c r="N149" s="99" t="s">
        <v>45</v>
      </c>
      <c r="O149" s="99"/>
      <c r="P149" s="86"/>
      <c r="Q149" s="87"/>
      <c r="R149" s="551"/>
      <c r="S149" s="88"/>
      <c r="T149" s="89"/>
      <c r="U149" s="88"/>
      <c r="V149" s="88"/>
      <c r="W149" s="496" t="s">
        <v>319</v>
      </c>
    </row>
    <row r="150" spans="1:23" s="84" customFormat="1" ht="12.75">
      <c r="A150" s="90" t="s">
        <v>173</v>
      </c>
      <c r="B150" s="91" t="s">
        <v>172</v>
      </c>
      <c r="C150" s="92"/>
      <c r="D150" s="93"/>
      <c r="E150" s="93"/>
      <c r="F150" s="93"/>
      <c r="G150" s="93" t="s">
        <v>44</v>
      </c>
      <c r="H150" s="94"/>
      <c r="I150" s="95"/>
      <c r="J150" s="96">
        <v>1</v>
      </c>
      <c r="K150" s="96"/>
      <c r="L150" s="457"/>
      <c r="M150" s="98">
        <v>2</v>
      </c>
      <c r="N150" s="99" t="s">
        <v>46</v>
      </c>
      <c r="O150" s="99"/>
      <c r="P150" s="86"/>
      <c r="Q150" s="87"/>
      <c r="R150" s="551"/>
      <c r="S150" s="88"/>
      <c r="T150" s="89"/>
      <c r="U150" s="88"/>
      <c r="V150" s="88"/>
      <c r="W150" s="497" t="s">
        <v>259</v>
      </c>
    </row>
    <row r="151" spans="1:23" s="84" customFormat="1" ht="12.75">
      <c r="A151" s="90" t="s">
        <v>180</v>
      </c>
      <c r="B151" s="91" t="s">
        <v>181</v>
      </c>
      <c r="C151" s="92"/>
      <c r="D151" s="93"/>
      <c r="E151" s="93"/>
      <c r="F151" s="93"/>
      <c r="G151" s="93" t="s">
        <v>44</v>
      </c>
      <c r="H151" s="94"/>
      <c r="I151" s="95"/>
      <c r="J151" s="96">
        <v>2</v>
      </c>
      <c r="K151" s="96"/>
      <c r="L151" s="457"/>
      <c r="M151" s="98">
        <v>4</v>
      </c>
      <c r="N151" s="99" t="s">
        <v>46</v>
      </c>
      <c r="O151" s="42" t="s">
        <v>474</v>
      </c>
      <c r="P151" s="166" t="s">
        <v>174</v>
      </c>
      <c r="Q151" s="167" t="s">
        <v>143</v>
      </c>
      <c r="R151" s="552"/>
      <c r="S151" s="88"/>
      <c r="T151" s="89"/>
      <c r="U151" s="88"/>
      <c r="V151" s="88"/>
      <c r="W151" s="496" t="s">
        <v>376</v>
      </c>
    </row>
    <row r="152" spans="1:23" s="84" customFormat="1" ht="12.75">
      <c r="A152" s="182" t="s">
        <v>339</v>
      </c>
      <c r="B152" s="182" t="s">
        <v>340</v>
      </c>
      <c r="C152" s="183"/>
      <c r="D152" s="184"/>
      <c r="E152" s="184"/>
      <c r="F152" s="184"/>
      <c r="G152" s="185" t="s">
        <v>44</v>
      </c>
      <c r="H152" s="186"/>
      <c r="I152" s="187"/>
      <c r="J152" s="184">
        <v>1</v>
      </c>
      <c r="K152" s="184"/>
      <c r="L152" s="186"/>
      <c r="M152" s="188">
        <v>2</v>
      </c>
      <c r="N152" s="189" t="s">
        <v>46</v>
      </c>
      <c r="O152" s="189"/>
      <c r="P152" s="190"/>
      <c r="Q152" s="167"/>
      <c r="R152" s="552"/>
      <c r="S152" s="188"/>
      <c r="T152" s="191"/>
      <c r="U152" s="188"/>
      <c r="V152" s="188"/>
      <c r="W152" s="498" t="s">
        <v>318</v>
      </c>
    </row>
    <row r="153" spans="1:23" s="84" customFormat="1" ht="12.75">
      <c r="A153" s="90" t="s">
        <v>175</v>
      </c>
      <c r="B153" s="91" t="s">
        <v>176</v>
      </c>
      <c r="C153" s="92"/>
      <c r="D153" s="93"/>
      <c r="E153" s="93"/>
      <c r="F153" s="93"/>
      <c r="G153" s="93"/>
      <c r="H153" s="94" t="s">
        <v>44</v>
      </c>
      <c r="I153" s="95">
        <v>2</v>
      </c>
      <c r="J153" s="96"/>
      <c r="K153" s="96"/>
      <c r="L153" s="457"/>
      <c r="M153" s="98">
        <v>3</v>
      </c>
      <c r="N153" s="99" t="s">
        <v>45</v>
      </c>
      <c r="O153" s="99"/>
      <c r="P153" s="86"/>
      <c r="Q153" s="87"/>
      <c r="R153" s="551"/>
      <c r="S153" s="88"/>
      <c r="T153" s="89"/>
      <c r="U153" s="88"/>
      <c r="V153" s="88"/>
      <c r="W153" s="496" t="s">
        <v>323</v>
      </c>
    </row>
    <row r="154" spans="1:23" s="84" customFormat="1" ht="12.75">
      <c r="A154" s="90" t="s">
        <v>177</v>
      </c>
      <c r="B154" s="100" t="s">
        <v>178</v>
      </c>
      <c r="C154" s="92"/>
      <c r="D154" s="93"/>
      <c r="E154" s="93"/>
      <c r="F154" s="93"/>
      <c r="G154" s="93"/>
      <c r="H154" s="94" t="s">
        <v>44</v>
      </c>
      <c r="I154" s="95">
        <v>3</v>
      </c>
      <c r="J154" s="96"/>
      <c r="K154" s="96"/>
      <c r="L154" s="457"/>
      <c r="M154" s="98">
        <v>3</v>
      </c>
      <c r="N154" s="101" t="s">
        <v>45</v>
      </c>
      <c r="O154" s="101"/>
      <c r="P154" s="86"/>
      <c r="Q154" s="87"/>
      <c r="R154" s="551"/>
      <c r="S154" s="88"/>
      <c r="T154" s="89"/>
      <c r="U154" s="88"/>
      <c r="V154" s="88"/>
      <c r="W154" s="496" t="s">
        <v>324</v>
      </c>
    </row>
    <row r="155" spans="1:23" s="84" customFormat="1" ht="13.5" thickBot="1">
      <c r="A155" s="458" t="s">
        <v>179</v>
      </c>
      <c r="B155" s="459" t="s">
        <v>178</v>
      </c>
      <c r="C155" s="460"/>
      <c r="D155" s="461"/>
      <c r="E155" s="461"/>
      <c r="F155" s="461"/>
      <c r="G155" s="461"/>
      <c r="H155" s="462" t="s">
        <v>44</v>
      </c>
      <c r="I155" s="463"/>
      <c r="J155" s="464">
        <v>1</v>
      </c>
      <c r="K155" s="464"/>
      <c r="L155" s="465"/>
      <c r="M155" s="468">
        <v>2</v>
      </c>
      <c r="N155" s="469" t="s">
        <v>46</v>
      </c>
      <c r="O155" s="99"/>
      <c r="P155" s="86"/>
      <c r="Q155" s="87"/>
      <c r="R155" s="551"/>
      <c r="S155" s="88"/>
      <c r="T155" s="89"/>
      <c r="U155" s="88"/>
      <c r="V155" s="88"/>
      <c r="W155" s="496" t="s">
        <v>319</v>
      </c>
    </row>
    <row r="156" spans="1:23" s="110" customFormat="1" ht="12.75">
      <c r="A156" s="719" t="s">
        <v>47</v>
      </c>
      <c r="B156" s="719"/>
      <c r="C156" s="399">
        <f aca="true" t="shared" si="24" ref="C156:H156">SUMIF(C146:C155,"=x",$I146:$I155)+SUMIF(C146:C155,"=x",$J146:$J155)+SUMIF(C146:C155,"=x",$K146:$K155)</f>
        <v>0</v>
      </c>
      <c r="D156" s="400">
        <f t="shared" si="24"/>
        <v>0</v>
      </c>
      <c r="E156" s="400">
        <f t="shared" si="24"/>
        <v>0</v>
      </c>
      <c r="F156" s="400">
        <f t="shared" si="24"/>
        <v>5</v>
      </c>
      <c r="G156" s="400">
        <f t="shared" si="24"/>
        <v>6</v>
      </c>
      <c r="H156" s="476">
        <f t="shared" si="24"/>
        <v>6</v>
      </c>
      <c r="I156" s="680">
        <f>SUM(C156:H156)</f>
        <v>17</v>
      </c>
      <c r="J156" s="681"/>
      <c r="K156" s="681"/>
      <c r="L156" s="681"/>
      <c r="M156" s="681"/>
      <c r="N156" s="682"/>
      <c r="O156" s="476"/>
      <c r="P156" s="677"/>
      <c r="Q156" s="675"/>
      <c r="R156" s="675"/>
      <c r="S156" s="675"/>
      <c r="T156" s="675"/>
      <c r="U156" s="675"/>
      <c r="V156" s="675"/>
      <c r="W156" s="675"/>
    </row>
    <row r="157" spans="1:23" s="110" customFormat="1" ht="12.75">
      <c r="A157" s="733" t="s">
        <v>48</v>
      </c>
      <c r="B157" s="733"/>
      <c r="C157" s="111">
        <f aca="true" t="shared" si="25" ref="C157:H157">SUMIF(C146:C155,"=x",$M146:$M155)</f>
        <v>0</v>
      </c>
      <c r="D157" s="112">
        <f t="shared" si="25"/>
        <v>0</v>
      </c>
      <c r="E157" s="112">
        <f t="shared" si="25"/>
        <v>0</v>
      </c>
      <c r="F157" s="112">
        <f t="shared" si="25"/>
        <v>8</v>
      </c>
      <c r="G157" s="112">
        <f t="shared" si="25"/>
        <v>11</v>
      </c>
      <c r="H157" s="477">
        <f t="shared" si="25"/>
        <v>8</v>
      </c>
      <c r="I157" s="755">
        <f>SUM(C157:H157)</f>
        <v>27</v>
      </c>
      <c r="J157" s="756"/>
      <c r="K157" s="756"/>
      <c r="L157" s="756"/>
      <c r="M157" s="756"/>
      <c r="N157" s="757"/>
      <c r="O157" s="477"/>
      <c r="P157" s="677"/>
      <c r="Q157" s="675"/>
      <c r="R157" s="675"/>
      <c r="S157" s="675"/>
      <c r="T157" s="675"/>
      <c r="U157" s="675"/>
      <c r="V157" s="675"/>
      <c r="W157" s="675"/>
    </row>
    <row r="158" spans="1:23" s="110" customFormat="1" ht="12.75">
      <c r="A158" s="758" t="s">
        <v>49</v>
      </c>
      <c r="B158" s="758"/>
      <c r="C158" s="114">
        <f aca="true" t="shared" si="26" ref="C158:H158">SUMPRODUCT(--(C146:C155="x"),--($N146:$N155="K"))</f>
        <v>0</v>
      </c>
      <c r="D158" s="115">
        <f t="shared" si="26"/>
        <v>0</v>
      </c>
      <c r="E158" s="115">
        <f t="shared" si="26"/>
        <v>0</v>
      </c>
      <c r="F158" s="115">
        <f t="shared" si="26"/>
        <v>0</v>
      </c>
      <c r="G158" s="115">
        <f t="shared" si="26"/>
        <v>1</v>
      </c>
      <c r="H158" s="478">
        <f t="shared" si="26"/>
        <v>2</v>
      </c>
      <c r="I158" s="668">
        <f>SUM(C158:H158)</f>
        <v>3</v>
      </c>
      <c r="J158" s="669"/>
      <c r="K158" s="669"/>
      <c r="L158" s="669"/>
      <c r="M158" s="669"/>
      <c r="N158" s="670"/>
      <c r="O158" s="478"/>
      <c r="P158" s="677"/>
      <c r="Q158" s="675"/>
      <c r="R158" s="675"/>
      <c r="S158" s="675"/>
      <c r="T158" s="675"/>
      <c r="U158" s="675"/>
      <c r="V158" s="675"/>
      <c r="W158" s="675"/>
    </row>
    <row r="159" spans="1:23" s="110" customFormat="1" ht="12.75">
      <c r="A159" s="759" t="s">
        <v>19</v>
      </c>
      <c r="B159" s="759"/>
      <c r="C159" s="675"/>
      <c r="D159" s="675"/>
      <c r="E159" s="675"/>
      <c r="F159" s="675"/>
      <c r="G159" s="675"/>
      <c r="H159" s="767"/>
      <c r="I159" s="674"/>
      <c r="J159" s="675"/>
      <c r="K159" s="675"/>
      <c r="L159" s="675"/>
      <c r="M159" s="675"/>
      <c r="N159" s="676"/>
      <c r="O159" s="486"/>
      <c r="P159" s="677"/>
      <c r="Q159" s="675"/>
      <c r="R159" s="675"/>
      <c r="S159" s="675"/>
      <c r="T159" s="675"/>
      <c r="U159" s="675"/>
      <c r="V159" s="675"/>
      <c r="W159" s="675"/>
    </row>
    <row r="160" spans="1:23" s="110" customFormat="1" ht="12.75">
      <c r="A160" s="754" t="s">
        <v>47</v>
      </c>
      <c r="B160" s="754"/>
      <c r="C160" s="109">
        <f aca="true" t="shared" si="27" ref="C160:H162">C142+C156</f>
        <v>0</v>
      </c>
      <c r="D160" s="109">
        <f t="shared" si="27"/>
        <v>7</v>
      </c>
      <c r="E160" s="109">
        <f t="shared" si="27"/>
        <v>10</v>
      </c>
      <c r="F160" s="109">
        <f t="shared" si="27"/>
        <v>5</v>
      </c>
      <c r="G160" s="109">
        <f t="shared" si="27"/>
        <v>8</v>
      </c>
      <c r="H160" s="479">
        <f t="shared" si="27"/>
        <v>10</v>
      </c>
      <c r="I160" s="671">
        <f>SUM(C160:H160)</f>
        <v>40</v>
      </c>
      <c r="J160" s="672"/>
      <c r="K160" s="672"/>
      <c r="L160" s="672"/>
      <c r="M160" s="672"/>
      <c r="N160" s="673"/>
      <c r="O160" s="487"/>
      <c r="P160" s="677"/>
      <c r="Q160" s="675"/>
      <c r="R160" s="675"/>
      <c r="S160" s="675"/>
      <c r="T160" s="675"/>
      <c r="U160" s="675"/>
      <c r="V160" s="675"/>
      <c r="W160" s="675"/>
    </row>
    <row r="161" spans="1:23" s="110" customFormat="1" ht="12.75">
      <c r="A161" s="733" t="s">
        <v>48</v>
      </c>
      <c r="B161" s="733"/>
      <c r="C161" s="112">
        <f t="shared" si="27"/>
        <v>0</v>
      </c>
      <c r="D161" s="112">
        <f t="shared" si="27"/>
        <v>9</v>
      </c>
      <c r="E161" s="112">
        <f t="shared" si="27"/>
        <v>13</v>
      </c>
      <c r="F161" s="112">
        <f t="shared" si="27"/>
        <v>8</v>
      </c>
      <c r="G161" s="112">
        <f t="shared" si="27"/>
        <v>13</v>
      </c>
      <c r="H161" s="480">
        <f t="shared" si="27"/>
        <v>13</v>
      </c>
      <c r="I161" s="751">
        <f>SUM(C161:H161)</f>
        <v>56</v>
      </c>
      <c r="J161" s="752"/>
      <c r="K161" s="752"/>
      <c r="L161" s="752"/>
      <c r="M161" s="752"/>
      <c r="N161" s="753"/>
      <c r="O161" s="488"/>
      <c r="P161" s="678"/>
      <c r="Q161" s="678"/>
      <c r="R161" s="678"/>
      <c r="S161" s="678"/>
      <c r="T161" s="678"/>
      <c r="U161" s="678"/>
      <c r="V161" s="678"/>
      <c r="W161" s="679"/>
    </row>
    <row r="162" spans="1:15" s="110" customFormat="1" ht="12.75">
      <c r="A162" s="758" t="s">
        <v>49</v>
      </c>
      <c r="B162" s="758"/>
      <c r="C162" s="115">
        <f t="shared" si="27"/>
        <v>0</v>
      </c>
      <c r="D162" s="115">
        <f t="shared" si="27"/>
        <v>1</v>
      </c>
      <c r="E162" s="115">
        <f t="shared" si="27"/>
        <v>2</v>
      </c>
      <c r="F162" s="115">
        <f t="shared" si="27"/>
        <v>0</v>
      </c>
      <c r="G162" s="115">
        <f t="shared" si="27"/>
        <v>2</v>
      </c>
      <c r="H162" s="481">
        <f t="shared" si="27"/>
        <v>3</v>
      </c>
      <c r="I162" s="668">
        <f>SUM(C162:H162)</f>
        <v>8</v>
      </c>
      <c r="J162" s="669"/>
      <c r="K162" s="669"/>
      <c r="L162" s="669"/>
      <c r="M162" s="669"/>
      <c r="N162" s="670"/>
      <c r="O162" s="163"/>
    </row>
    <row r="163" spans="1:15" s="110" customFormat="1" ht="12.75">
      <c r="A163" s="162"/>
      <c r="B163" s="162" t="s">
        <v>334</v>
      </c>
      <c r="C163" s="562">
        <f aca="true" t="shared" si="28" ref="C163:H163">C82+C128+C161</f>
        <v>28</v>
      </c>
      <c r="D163" s="562">
        <f t="shared" si="28"/>
        <v>33</v>
      </c>
      <c r="E163" s="562">
        <f t="shared" si="28"/>
        <v>29</v>
      </c>
      <c r="F163" s="562">
        <f t="shared" si="28"/>
        <v>31</v>
      </c>
      <c r="G163" s="562">
        <f t="shared" si="28"/>
        <v>29</v>
      </c>
      <c r="H163" s="562">
        <f t="shared" si="28"/>
        <v>30</v>
      </c>
      <c r="I163" s="770">
        <f>SUM(C163:H163)</f>
        <v>180</v>
      </c>
      <c r="J163" s="770"/>
      <c r="K163" s="770"/>
      <c r="L163" s="770"/>
      <c r="M163" s="770"/>
      <c r="N163" s="771"/>
      <c r="O163" s="163"/>
    </row>
    <row r="164" spans="1:23" s="5" customFormat="1" ht="18" customHeight="1" thickBot="1">
      <c r="A164" s="651" t="s">
        <v>407</v>
      </c>
      <c r="B164" s="631"/>
      <c r="C164" s="631"/>
      <c r="D164" s="631"/>
      <c r="E164" s="631"/>
      <c r="F164" s="218"/>
      <c r="G164" s="218"/>
      <c r="H164" s="219"/>
      <c r="I164" s="79"/>
      <c r="J164" s="80"/>
      <c r="K164" s="80"/>
      <c r="L164" s="80"/>
      <c r="M164" s="80"/>
      <c r="N164" s="225"/>
      <c r="O164" s="80"/>
      <c r="P164" s="148"/>
      <c r="Q164" s="149"/>
      <c r="R164" s="512"/>
      <c r="S164" s="149"/>
      <c r="T164" s="149"/>
      <c r="U164" s="149"/>
      <c r="V164" s="149"/>
      <c r="W164" s="150"/>
    </row>
    <row r="165" spans="1:23" s="5" customFormat="1" ht="12.75">
      <c r="A165" s="66"/>
      <c r="B165" s="73" t="s">
        <v>60</v>
      </c>
      <c r="C165" s="222" t="s">
        <v>44</v>
      </c>
      <c r="D165" s="45"/>
      <c r="E165" s="45"/>
      <c r="F165" s="45"/>
      <c r="G165" s="45"/>
      <c r="H165" s="223"/>
      <c r="I165" s="44"/>
      <c r="J165" s="45">
        <v>1</v>
      </c>
      <c r="K165" s="45"/>
      <c r="L165" s="46"/>
      <c r="M165" s="82">
        <v>3</v>
      </c>
      <c r="N165" s="81" t="s">
        <v>46</v>
      </c>
      <c r="O165" s="30"/>
      <c r="P165" s="42"/>
      <c r="Q165" s="16"/>
      <c r="R165" s="340"/>
      <c r="S165" s="30"/>
      <c r="T165" s="49"/>
      <c r="U165" s="30"/>
      <c r="V165" s="30"/>
      <c r="W165" s="31"/>
    </row>
    <row r="166" spans="1:23" s="5" customFormat="1" ht="13.5" customHeight="1">
      <c r="A166" s="66"/>
      <c r="B166" s="75" t="s">
        <v>75</v>
      </c>
      <c r="C166" s="43"/>
      <c r="D166" s="18"/>
      <c r="E166" s="18"/>
      <c r="F166" s="18"/>
      <c r="G166" s="18"/>
      <c r="H166" s="29" t="s">
        <v>44</v>
      </c>
      <c r="I166" s="28"/>
      <c r="J166" s="18">
        <v>1</v>
      </c>
      <c r="K166" s="18"/>
      <c r="L166" s="47"/>
      <c r="M166" s="30">
        <v>3</v>
      </c>
      <c r="N166" s="42" t="s">
        <v>46</v>
      </c>
      <c r="O166" s="30"/>
      <c r="P166" s="42"/>
      <c r="Q166" s="16"/>
      <c r="R166" s="340"/>
      <c r="S166" s="30"/>
      <c r="T166" s="49"/>
      <c r="U166" s="30"/>
      <c r="V166" s="30"/>
      <c r="W166" s="31"/>
    </row>
    <row r="167" spans="1:23" s="5" customFormat="1" ht="13.5" customHeight="1" thickBot="1">
      <c r="A167" s="66"/>
      <c r="B167" s="76" t="s">
        <v>154</v>
      </c>
      <c r="C167" s="83"/>
      <c r="D167" s="68"/>
      <c r="E167" s="68"/>
      <c r="F167" s="68"/>
      <c r="G167" s="68"/>
      <c r="H167" s="224" t="s">
        <v>44</v>
      </c>
      <c r="I167" s="67"/>
      <c r="J167" s="68">
        <v>1</v>
      </c>
      <c r="K167" s="68"/>
      <c r="L167" s="69"/>
      <c r="M167" s="227">
        <v>3</v>
      </c>
      <c r="N167" s="226" t="s">
        <v>46</v>
      </c>
      <c r="O167" s="30"/>
      <c r="P167" s="42"/>
      <c r="Q167" s="16"/>
      <c r="R167" s="340"/>
      <c r="S167" s="30"/>
      <c r="T167" s="49"/>
      <c r="U167" s="30"/>
      <c r="V167" s="30"/>
      <c r="W167" s="31"/>
    </row>
    <row r="168" spans="1:23" s="5" customFormat="1" ht="12.75">
      <c r="A168" s="634" t="s">
        <v>47</v>
      </c>
      <c r="B168" s="644"/>
      <c r="C168" s="220">
        <f aca="true" t="shared" si="29" ref="C168:H168">SUMIF(C165:C167,"=x",$I165:$I167)+SUMIF(C165:C167,"=x",$J165:$J167)+SUMIF(C165:C167,"=x",$K165:$K167)</f>
        <v>1</v>
      </c>
      <c r="D168" s="220">
        <f t="shared" si="29"/>
        <v>0</v>
      </c>
      <c r="E168" s="210">
        <f t="shared" si="29"/>
        <v>0</v>
      </c>
      <c r="F168" s="210">
        <f t="shared" si="29"/>
        <v>0</v>
      </c>
      <c r="G168" s="210">
        <f t="shared" si="29"/>
        <v>0</v>
      </c>
      <c r="H168" s="221">
        <f t="shared" si="29"/>
        <v>2</v>
      </c>
      <c r="I168" s="645">
        <f>SUM(C168:H168)</f>
        <v>3</v>
      </c>
      <c r="J168" s="728"/>
      <c r="K168" s="728"/>
      <c r="L168" s="728"/>
      <c r="M168" s="728"/>
      <c r="N168" s="729"/>
      <c r="O168" s="505"/>
      <c r="P168" s="730"/>
      <c r="Q168" s="623"/>
      <c r="R168" s="623"/>
      <c r="S168" s="623"/>
      <c r="T168" s="623"/>
      <c r="U168" s="623"/>
      <c r="V168" s="623"/>
      <c r="W168" s="624"/>
    </row>
    <row r="169" spans="1:23" s="5" customFormat="1" ht="12.75">
      <c r="A169" s="642" t="s">
        <v>48</v>
      </c>
      <c r="B169" s="653"/>
      <c r="C169" s="36">
        <f aca="true" t="shared" si="30" ref="C169:H169">SUMIF(C165:C167,"=x",$M165:$M167)</f>
        <v>3</v>
      </c>
      <c r="D169" s="36">
        <f t="shared" si="30"/>
        <v>0</v>
      </c>
      <c r="E169" s="37">
        <f t="shared" si="30"/>
        <v>0</v>
      </c>
      <c r="F169" s="37">
        <f t="shared" si="30"/>
        <v>0</v>
      </c>
      <c r="G169" s="37">
        <f t="shared" si="30"/>
        <v>0</v>
      </c>
      <c r="H169" s="38">
        <f t="shared" si="30"/>
        <v>6</v>
      </c>
      <c r="I169" s="654">
        <f>SUM(C169:H169)</f>
        <v>9</v>
      </c>
      <c r="J169" s="731"/>
      <c r="K169" s="731"/>
      <c r="L169" s="731"/>
      <c r="M169" s="731"/>
      <c r="N169" s="732"/>
      <c r="O169" s="502"/>
      <c r="P169" s="730"/>
      <c r="Q169" s="623"/>
      <c r="R169" s="623"/>
      <c r="S169" s="623"/>
      <c r="T169" s="623"/>
      <c r="U169" s="623"/>
      <c r="V169" s="623"/>
      <c r="W169" s="624"/>
    </row>
    <row r="170" spans="1:23" s="5" customFormat="1" ht="12.75">
      <c r="A170" s="625" t="s">
        <v>49</v>
      </c>
      <c r="B170" s="626"/>
      <c r="C170" s="32">
        <f>SUMPRODUCT(--(C165:C167="x"),--($N165:$N167="K"))</f>
        <v>0</v>
      </c>
      <c r="D170" s="33">
        <f>SUMPRODUCT(--(D$93:D$113="x"),--($N$93:$N$113="K"))</f>
        <v>0</v>
      </c>
      <c r="E170" s="33">
        <f>SUMPRODUCT(--(E$85:E$87="x"),--($N$85:$N$87="K"))</f>
        <v>0</v>
      </c>
      <c r="F170" s="33">
        <f>SUMPRODUCT(--(F$85:F$87="x"),--($N$85:$N$87="K"))</f>
        <v>0</v>
      </c>
      <c r="G170" s="33">
        <f>SUMPRODUCT(--(G$85:G$87="x"),--($N$85:$N$87="K"))</f>
        <v>0</v>
      </c>
      <c r="H170" s="34">
        <f>SUMPRODUCT(--(H$85:H$87="x"),--($N$85:$N$87="K"))</f>
        <v>0</v>
      </c>
      <c r="I170" s="648">
        <f>SUM(C170:H170)</f>
        <v>0</v>
      </c>
      <c r="J170" s="666"/>
      <c r="K170" s="666"/>
      <c r="L170" s="666"/>
      <c r="M170" s="666"/>
      <c r="N170" s="667"/>
      <c r="O170" s="508"/>
      <c r="P170" s="730"/>
      <c r="Q170" s="623"/>
      <c r="R170" s="623"/>
      <c r="S170" s="623"/>
      <c r="T170" s="623"/>
      <c r="U170" s="623"/>
      <c r="V170" s="623"/>
      <c r="W170" s="624"/>
    </row>
    <row r="171" spans="1:23" ht="24.75" customHeight="1" thickBot="1">
      <c r="A171" s="766" t="s">
        <v>483</v>
      </c>
      <c r="B171" s="766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1"/>
      <c r="O171" s="121"/>
      <c r="P171" s="120"/>
      <c r="Q171" s="120"/>
      <c r="R171" s="120"/>
      <c r="S171" s="120"/>
      <c r="T171" s="120"/>
      <c r="U171" s="120"/>
      <c r="V171" s="120"/>
      <c r="W171" s="120"/>
    </row>
    <row r="172" spans="1:23" s="5" customFormat="1" ht="12.75">
      <c r="A172" s="64" t="s">
        <v>456</v>
      </c>
      <c r="B172" s="137" t="s">
        <v>457</v>
      </c>
      <c r="C172" s="291"/>
      <c r="D172" s="292" t="s">
        <v>44</v>
      </c>
      <c r="E172" s="292"/>
      <c r="F172" s="292"/>
      <c r="G172" s="292"/>
      <c r="H172" s="293"/>
      <c r="I172" s="291">
        <v>2</v>
      </c>
      <c r="J172" s="292"/>
      <c r="K172" s="292"/>
      <c r="L172" s="592"/>
      <c r="M172" s="145">
        <v>3</v>
      </c>
      <c r="N172" s="288" t="s">
        <v>45</v>
      </c>
      <c r="O172" s="532" t="s">
        <v>477</v>
      </c>
      <c r="P172" s="51" t="s">
        <v>458</v>
      </c>
      <c r="Q172" s="597" t="s">
        <v>459</v>
      </c>
      <c r="R172" s="597"/>
      <c r="S172" s="169"/>
      <c r="T172" s="598"/>
      <c r="U172" s="288"/>
      <c r="V172" s="285"/>
      <c r="W172" s="475" t="s">
        <v>107</v>
      </c>
    </row>
    <row r="173" spans="1:23" s="5" customFormat="1" ht="12.75">
      <c r="A173" s="39" t="s">
        <v>458</v>
      </c>
      <c r="B173" s="593" t="s">
        <v>459</v>
      </c>
      <c r="C173" s="278"/>
      <c r="D173" s="136" t="s">
        <v>44</v>
      </c>
      <c r="E173" s="136"/>
      <c r="F173" s="136"/>
      <c r="G173" s="136"/>
      <c r="H173" s="279"/>
      <c r="I173" s="278"/>
      <c r="J173" s="136">
        <v>2</v>
      </c>
      <c r="K173" s="136"/>
      <c r="L173" s="283"/>
      <c r="M173" s="288">
        <v>3</v>
      </c>
      <c r="N173" s="288" t="s">
        <v>46</v>
      </c>
      <c r="O173" s="42"/>
      <c r="P173" s="284"/>
      <c r="Q173" s="316"/>
      <c r="R173" s="316"/>
      <c r="S173" s="169"/>
      <c r="T173" s="598"/>
      <c r="U173" s="288"/>
      <c r="V173" s="285"/>
      <c r="W173" s="475" t="s">
        <v>107</v>
      </c>
    </row>
    <row r="174" spans="1:23" s="5" customFormat="1" ht="12.75">
      <c r="A174" s="294" t="s">
        <v>216</v>
      </c>
      <c r="B174" s="294" t="s">
        <v>217</v>
      </c>
      <c r="C174" s="296"/>
      <c r="D174" s="260"/>
      <c r="E174" s="260" t="s">
        <v>44</v>
      </c>
      <c r="F174" s="260"/>
      <c r="G174" s="260"/>
      <c r="H174" s="295"/>
      <c r="I174" s="296">
        <v>4</v>
      </c>
      <c r="J174" s="260"/>
      <c r="K174" s="260"/>
      <c r="L174" s="297"/>
      <c r="M174" s="298">
        <v>4</v>
      </c>
      <c r="N174" s="298" t="s">
        <v>45</v>
      </c>
      <c r="O174" s="42" t="s">
        <v>474</v>
      </c>
      <c r="P174" s="305" t="s">
        <v>456</v>
      </c>
      <c r="Q174" s="599" t="s">
        <v>457</v>
      </c>
      <c r="R174" s="316"/>
      <c r="S174" s="169" t="s">
        <v>218</v>
      </c>
      <c r="T174" s="598" t="s">
        <v>219</v>
      </c>
      <c r="U174" s="288"/>
      <c r="V174" s="288"/>
      <c r="W174" s="281" t="s">
        <v>220</v>
      </c>
    </row>
    <row r="175" spans="1:23" s="5" customFormat="1" ht="12" customHeight="1">
      <c r="A175" s="39" t="s">
        <v>218</v>
      </c>
      <c r="B175" s="39" t="s">
        <v>217</v>
      </c>
      <c r="C175" s="278"/>
      <c r="D175" s="136"/>
      <c r="E175" s="136" t="s">
        <v>44</v>
      </c>
      <c r="F175" s="136"/>
      <c r="G175" s="136"/>
      <c r="H175" s="279"/>
      <c r="I175" s="278"/>
      <c r="J175" s="136">
        <v>2</v>
      </c>
      <c r="K175" s="136"/>
      <c r="L175" s="283"/>
      <c r="M175" s="288">
        <v>3</v>
      </c>
      <c r="N175" s="288" t="s">
        <v>46</v>
      </c>
      <c r="O175" s="42" t="s">
        <v>474</v>
      </c>
      <c r="P175" s="305" t="s">
        <v>456</v>
      </c>
      <c r="Q175" s="599" t="s">
        <v>457</v>
      </c>
      <c r="R175" s="316"/>
      <c r="S175" s="600"/>
      <c r="T175" s="601"/>
      <c r="U175" s="288"/>
      <c r="V175" s="288"/>
      <c r="W175" s="281" t="s">
        <v>220</v>
      </c>
    </row>
    <row r="176" spans="1:23" s="5" customFormat="1" ht="12.75">
      <c r="A176" s="39" t="s">
        <v>224</v>
      </c>
      <c r="B176" s="39" t="s">
        <v>225</v>
      </c>
      <c r="C176" s="282"/>
      <c r="D176" s="136"/>
      <c r="E176" s="136" t="s">
        <v>44</v>
      </c>
      <c r="F176" s="136"/>
      <c r="G176" s="136"/>
      <c r="H176" s="279"/>
      <c r="I176" s="278">
        <v>2</v>
      </c>
      <c r="J176" s="136"/>
      <c r="K176" s="136"/>
      <c r="L176" s="283"/>
      <c r="M176" s="288">
        <v>2</v>
      </c>
      <c r="N176" s="299" t="s">
        <v>45</v>
      </c>
      <c r="O176" s="532" t="s">
        <v>477</v>
      </c>
      <c r="P176" s="169" t="s">
        <v>226</v>
      </c>
      <c r="Q176" s="169" t="s">
        <v>227</v>
      </c>
      <c r="R176" s="169"/>
      <c r="S176" s="168"/>
      <c r="T176" s="601"/>
      <c r="U176" s="288"/>
      <c r="V176" s="288"/>
      <c r="W176" s="281" t="s">
        <v>98</v>
      </c>
    </row>
    <row r="177" spans="1:23" s="5" customFormat="1" ht="12.75">
      <c r="A177" s="39" t="s">
        <v>226</v>
      </c>
      <c r="B177" s="39" t="s">
        <v>225</v>
      </c>
      <c r="C177" s="282"/>
      <c r="D177" s="136"/>
      <c r="E177" s="136" t="s">
        <v>44</v>
      </c>
      <c r="F177" s="136"/>
      <c r="G177" s="136"/>
      <c r="H177" s="279"/>
      <c r="I177" s="278"/>
      <c r="J177" s="136">
        <v>1</v>
      </c>
      <c r="K177" s="136"/>
      <c r="L177" s="283"/>
      <c r="M177" s="288">
        <v>2</v>
      </c>
      <c r="N177" s="299" t="s">
        <v>46</v>
      </c>
      <c r="O177" s="489"/>
      <c r="P177" s="173"/>
      <c r="Q177" s="316"/>
      <c r="R177" s="602"/>
      <c r="S177" s="168"/>
      <c r="T177" s="601"/>
      <c r="U177" s="288"/>
      <c r="V177" s="288"/>
      <c r="W177" s="281" t="s">
        <v>98</v>
      </c>
    </row>
    <row r="178" spans="1:23" s="5" customFormat="1" ht="13.5" customHeight="1">
      <c r="A178" s="39" t="s">
        <v>356</v>
      </c>
      <c r="B178" s="137" t="s">
        <v>221</v>
      </c>
      <c r="C178" s="282"/>
      <c r="D178" s="136"/>
      <c r="E178" s="136" t="s">
        <v>44</v>
      </c>
      <c r="F178" s="136"/>
      <c r="G178" s="136"/>
      <c r="H178" s="279"/>
      <c r="I178" s="278">
        <v>2</v>
      </c>
      <c r="J178" s="136"/>
      <c r="K178" s="136"/>
      <c r="L178" s="283"/>
      <c r="M178" s="288">
        <v>2</v>
      </c>
      <c r="N178" s="288" t="s">
        <v>222</v>
      </c>
      <c r="O178" s="288"/>
      <c r="P178" s="169"/>
      <c r="Q178" s="603"/>
      <c r="R178" s="603"/>
      <c r="S178" s="288"/>
      <c r="T178" s="314"/>
      <c r="U178" s="288"/>
      <c r="V178" s="288"/>
      <c r="W178" s="281" t="s">
        <v>466</v>
      </c>
    </row>
    <row r="179" spans="1:23" s="5" customFormat="1" ht="12.75">
      <c r="A179" s="39" t="s">
        <v>357</v>
      </c>
      <c r="B179" s="137" t="s">
        <v>221</v>
      </c>
      <c r="C179" s="282"/>
      <c r="D179" s="136"/>
      <c r="E179" s="136" t="s">
        <v>44</v>
      </c>
      <c r="F179" s="136"/>
      <c r="G179" s="136"/>
      <c r="H179" s="279"/>
      <c r="I179" s="278"/>
      <c r="J179" s="136">
        <v>1</v>
      </c>
      <c r="K179" s="136"/>
      <c r="L179" s="283"/>
      <c r="M179" s="288">
        <v>2</v>
      </c>
      <c r="N179" s="288" t="s">
        <v>46</v>
      </c>
      <c r="O179" s="284"/>
      <c r="P179" s="173"/>
      <c r="Q179" s="316"/>
      <c r="R179" s="602"/>
      <c r="S179" s="288"/>
      <c r="T179" s="314"/>
      <c r="U179" s="288"/>
      <c r="V179" s="288"/>
      <c r="W179" s="281" t="s">
        <v>466</v>
      </c>
    </row>
    <row r="180" spans="1:23" s="5" customFormat="1" ht="12.75">
      <c r="A180" s="294" t="s">
        <v>351</v>
      </c>
      <c r="B180" s="294" t="s">
        <v>352</v>
      </c>
      <c r="C180" s="278"/>
      <c r="D180" s="260"/>
      <c r="E180" s="260" t="s">
        <v>44</v>
      </c>
      <c r="F180" s="260"/>
      <c r="G180" s="260"/>
      <c r="H180" s="295"/>
      <c r="I180" s="296">
        <v>2</v>
      </c>
      <c r="J180" s="260"/>
      <c r="K180" s="260"/>
      <c r="L180" s="297"/>
      <c r="M180" s="298">
        <v>2</v>
      </c>
      <c r="N180" s="288" t="s">
        <v>45</v>
      </c>
      <c r="O180" s="284"/>
      <c r="P180" s="173"/>
      <c r="Q180" s="72"/>
      <c r="R180" s="563"/>
      <c r="S180" s="268"/>
      <c r="T180" s="269"/>
      <c r="U180" s="30"/>
      <c r="V180" s="30"/>
      <c r="W180" s="75" t="s">
        <v>244</v>
      </c>
    </row>
    <row r="181" spans="1:23" s="5" customFormat="1" ht="12.75">
      <c r="A181" s="39" t="s">
        <v>353</v>
      </c>
      <c r="B181" s="39" t="s">
        <v>354</v>
      </c>
      <c r="C181" s="278"/>
      <c r="D181" s="260"/>
      <c r="E181" s="260"/>
      <c r="F181" s="260" t="s">
        <v>44</v>
      </c>
      <c r="G181" s="260"/>
      <c r="H181" s="295"/>
      <c r="I181" s="296">
        <v>2</v>
      </c>
      <c r="J181" s="260"/>
      <c r="K181" s="260"/>
      <c r="L181" s="297"/>
      <c r="M181" s="298">
        <v>2</v>
      </c>
      <c r="N181" s="288" t="s">
        <v>45</v>
      </c>
      <c r="O181" s="532" t="s">
        <v>477</v>
      </c>
      <c r="P181" s="51" t="s">
        <v>375</v>
      </c>
      <c r="Q181" s="51" t="s">
        <v>354</v>
      </c>
      <c r="R181" s="51"/>
      <c r="S181" s="268"/>
      <c r="T181" s="269"/>
      <c r="U181" s="30"/>
      <c r="V181" s="30"/>
      <c r="W181" s="75" t="s">
        <v>223</v>
      </c>
    </row>
    <row r="182" spans="1:23" ht="12.75">
      <c r="A182" s="39" t="s">
        <v>375</v>
      </c>
      <c r="B182" s="39" t="s">
        <v>354</v>
      </c>
      <c r="C182" s="282"/>
      <c r="D182" s="136"/>
      <c r="E182" s="136"/>
      <c r="F182" s="136" t="s">
        <v>44</v>
      </c>
      <c r="G182" s="136"/>
      <c r="H182" s="279"/>
      <c r="I182" s="278"/>
      <c r="J182" s="136">
        <v>1</v>
      </c>
      <c r="K182" s="136"/>
      <c r="L182" s="283"/>
      <c r="M182" s="288">
        <v>2</v>
      </c>
      <c r="N182" s="299" t="s">
        <v>46</v>
      </c>
      <c r="O182" s="42" t="s">
        <v>474</v>
      </c>
      <c r="P182" s="300" t="s">
        <v>351</v>
      </c>
      <c r="Q182" s="275" t="s">
        <v>352</v>
      </c>
      <c r="R182" s="275"/>
      <c r="S182" s="13"/>
      <c r="T182" s="11"/>
      <c r="U182" s="13"/>
      <c r="V182" s="13"/>
      <c r="W182" s="281" t="s">
        <v>223</v>
      </c>
    </row>
    <row r="183" spans="1:23" s="5" customFormat="1" ht="12.75">
      <c r="A183" s="39" t="s">
        <v>232</v>
      </c>
      <c r="B183" s="137" t="s">
        <v>233</v>
      </c>
      <c r="C183" s="278"/>
      <c r="D183" s="136"/>
      <c r="E183" s="136"/>
      <c r="F183" s="136" t="s">
        <v>44</v>
      </c>
      <c r="G183" s="136"/>
      <c r="H183" s="279"/>
      <c r="I183" s="278">
        <v>2</v>
      </c>
      <c r="J183" s="136"/>
      <c r="K183" s="136"/>
      <c r="L183" s="283"/>
      <c r="M183" s="288">
        <v>2</v>
      </c>
      <c r="N183" s="299" t="s">
        <v>222</v>
      </c>
      <c r="O183" s="299"/>
      <c r="P183" s="169"/>
      <c r="Q183" s="564"/>
      <c r="R183" s="172"/>
      <c r="S183" s="168"/>
      <c r="T183" s="170"/>
      <c r="U183" s="13"/>
      <c r="V183" s="13"/>
      <c r="W183" s="281" t="s">
        <v>234</v>
      </c>
    </row>
    <row r="184" spans="1:23" s="5" customFormat="1" ht="12.75">
      <c r="A184" s="39" t="s">
        <v>235</v>
      </c>
      <c r="B184" s="137" t="s">
        <v>233</v>
      </c>
      <c r="C184" s="278"/>
      <c r="D184" s="136"/>
      <c r="E184" s="136"/>
      <c r="F184" s="136" t="s">
        <v>44</v>
      </c>
      <c r="G184" s="136"/>
      <c r="H184" s="279"/>
      <c r="I184" s="278"/>
      <c r="J184" s="136">
        <v>1</v>
      </c>
      <c r="K184" s="136"/>
      <c r="L184" s="283"/>
      <c r="M184" s="288">
        <v>2</v>
      </c>
      <c r="N184" s="299" t="s">
        <v>46</v>
      </c>
      <c r="O184" s="490"/>
      <c r="P184" s="173"/>
      <c r="Q184" s="72"/>
      <c r="R184" s="563"/>
      <c r="S184" s="168"/>
      <c r="T184" s="170"/>
      <c r="U184" s="13"/>
      <c r="V184" s="13"/>
      <c r="W184" s="281" t="s">
        <v>234</v>
      </c>
    </row>
    <row r="185" spans="1:23" s="5" customFormat="1" ht="12.75">
      <c r="A185" s="39" t="s">
        <v>236</v>
      </c>
      <c r="B185" s="137" t="s">
        <v>237</v>
      </c>
      <c r="C185" s="278"/>
      <c r="D185" s="136"/>
      <c r="E185" s="136"/>
      <c r="F185" s="136"/>
      <c r="G185" s="136" t="s">
        <v>44</v>
      </c>
      <c r="H185" s="279"/>
      <c r="I185" s="278">
        <v>2</v>
      </c>
      <c r="J185" s="136"/>
      <c r="K185" s="136"/>
      <c r="L185" s="283"/>
      <c r="M185" s="288">
        <v>2</v>
      </c>
      <c r="N185" s="299" t="s">
        <v>222</v>
      </c>
      <c r="O185" s="299"/>
      <c r="P185" s="169"/>
      <c r="Q185" s="565"/>
      <c r="R185" s="172"/>
      <c r="S185" s="168"/>
      <c r="T185" s="170"/>
      <c r="U185" s="13"/>
      <c r="V185" s="13"/>
      <c r="W185" s="281" t="s">
        <v>234</v>
      </c>
    </row>
    <row r="186" spans="1:23" s="5" customFormat="1" ht="12.75">
      <c r="A186" s="39" t="s">
        <v>238</v>
      </c>
      <c r="B186" s="137" t="s">
        <v>237</v>
      </c>
      <c r="C186" s="278"/>
      <c r="D186" s="136"/>
      <c r="E186" s="136"/>
      <c r="F186" s="136"/>
      <c r="G186" s="136" t="s">
        <v>44</v>
      </c>
      <c r="H186" s="279"/>
      <c r="I186" s="278"/>
      <c r="J186" s="136">
        <v>1</v>
      </c>
      <c r="K186" s="136"/>
      <c r="L186" s="283"/>
      <c r="M186" s="288">
        <v>2</v>
      </c>
      <c r="N186" s="299" t="s">
        <v>46</v>
      </c>
      <c r="O186" s="299"/>
      <c r="P186" s="169"/>
      <c r="Q186" s="564"/>
      <c r="R186" s="172"/>
      <c r="S186" s="168"/>
      <c r="T186" s="170"/>
      <c r="U186" s="13"/>
      <c r="V186" s="13"/>
      <c r="W186" s="281" t="s">
        <v>234</v>
      </c>
    </row>
    <row r="187" spans="1:23" s="5" customFormat="1" ht="12.75">
      <c r="A187" s="39" t="s">
        <v>240</v>
      </c>
      <c r="B187" s="137" t="s">
        <v>241</v>
      </c>
      <c r="C187" s="278"/>
      <c r="D187" s="136"/>
      <c r="E187" s="136"/>
      <c r="F187" s="136"/>
      <c r="G187" s="136" t="s">
        <v>44</v>
      </c>
      <c r="H187" s="279"/>
      <c r="I187" s="278">
        <v>3</v>
      </c>
      <c r="J187" s="136"/>
      <c r="K187" s="136"/>
      <c r="L187" s="283"/>
      <c r="M187" s="288">
        <v>4</v>
      </c>
      <c r="N187" s="299" t="s">
        <v>45</v>
      </c>
      <c r="O187" s="532" t="s">
        <v>477</v>
      </c>
      <c r="P187" s="169" t="s">
        <v>242</v>
      </c>
      <c r="Q187" s="565" t="s">
        <v>243</v>
      </c>
      <c r="R187" s="172"/>
      <c r="S187" s="168"/>
      <c r="T187" s="170"/>
      <c r="U187" s="13"/>
      <c r="V187" s="13"/>
      <c r="W187" s="281" t="s">
        <v>244</v>
      </c>
    </row>
    <row r="188" spans="1:23" s="5" customFormat="1" ht="12.75">
      <c r="A188" s="39" t="s">
        <v>242</v>
      </c>
      <c r="B188" s="137" t="s">
        <v>241</v>
      </c>
      <c r="C188" s="278"/>
      <c r="D188" s="136"/>
      <c r="E188" s="136"/>
      <c r="F188" s="136"/>
      <c r="G188" s="136" t="s">
        <v>44</v>
      </c>
      <c r="H188" s="279"/>
      <c r="I188" s="278"/>
      <c r="J188" s="136">
        <v>2</v>
      </c>
      <c r="K188" s="136"/>
      <c r="L188" s="283"/>
      <c r="M188" s="288">
        <v>3</v>
      </c>
      <c r="N188" s="299" t="s">
        <v>46</v>
      </c>
      <c r="O188" s="490"/>
      <c r="P188" s="301"/>
      <c r="Q188" s="72"/>
      <c r="R188" s="563"/>
      <c r="S188" s="168"/>
      <c r="T188" s="170"/>
      <c r="U188" s="13"/>
      <c r="V188" s="13"/>
      <c r="W188" s="281" t="s">
        <v>244</v>
      </c>
    </row>
    <row r="189" spans="1:23" s="5" customFormat="1" ht="12.75">
      <c r="A189" s="39" t="s">
        <v>229</v>
      </c>
      <c r="B189" s="137" t="s">
        <v>230</v>
      </c>
      <c r="C189" s="278"/>
      <c r="D189" s="260"/>
      <c r="E189" s="260"/>
      <c r="F189" s="260"/>
      <c r="G189" s="260" t="s">
        <v>44</v>
      </c>
      <c r="H189" s="295"/>
      <c r="I189" s="296">
        <v>2</v>
      </c>
      <c r="J189" s="260"/>
      <c r="K189" s="260"/>
      <c r="L189" s="297"/>
      <c r="M189" s="298">
        <v>2</v>
      </c>
      <c r="N189" s="299" t="s">
        <v>45</v>
      </c>
      <c r="O189" s="490"/>
      <c r="P189" s="173"/>
      <c r="Q189" s="72"/>
      <c r="R189" s="563"/>
      <c r="S189" s="168"/>
      <c r="T189" s="170"/>
      <c r="U189" s="13"/>
      <c r="V189" s="13"/>
      <c r="W189" s="281" t="s">
        <v>231</v>
      </c>
    </row>
    <row r="190" spans="1:23" s="5" customFormat="1" ht="12.75">
      <c r="A190" s="39" t="s">
        <v>317</v>
      </c>
      <c r="B190" s="137" t="s">
        <v>230</v>
      </c>
      <c r="C190" s="278"/>
      <c r="D190" s="136"/>
      <c r="E190" s="136"/>
      <c r="F190" s="136"/>
      <c r="G190" s="136"/>
      <c r="H190" s="279" t="s">
        <v>44</v>
      </c>
      <c r="I190" s="278"/>
      <c r="J190" s="136"/>
      <c r="K190" s="136">
        <v>2</v>
      </c>
      <c r="L190" s="283"/>
      <c r="M190" s="288">
        <v>3</v>
      </c>
      <c r="N190" s="299" t="s">
        <v>46</v>
      </c>
      <c r="O190" s="42" t="s">
        <v>474</v>
      </c>
      <c r="P190" s="168" t="s">
        <v>229</v>
      </c>
      <c r="Q190" s="566" t="s">
        <v>230</v>
      </c>
      <c r="R190" s="171"/>
      <c r="S190" s="168"/>
      <c r="T190" s="170"/>
      <c r="U190" s="13"/>
      <c r="V190" s="13"/>
      <c r="W190" s="281" t="s">
        <v>231</v>
      </c>
    </row>
    <row r="191" spans="1:23" s="5" customFormat="1" ht="12.75">
      <c r="A191" s="39" t="s">
        <v>245</v>
      </c>
      <c r="B191" s="137" t="s">
        <v>246</v>
      </c>
      <c r="C191" s="278"/>
      <c r="D191" s="136"/>
      <c r="E191" s="136"/>
      <c r="F191" s="136"/>
      <c r="G191" s="136"/>
      <c r="H191" s="279" t="s">
        <v>44</v>
      </c>
      <c r="I191" s="278">
        <v>3</v>
      </c>
      <c r="J191" s="136"/>
      <c r="K191" s="136"/>
      <c r="L191" s="283"/>
      <c r="M191" s="288">
        <v>4</v>
      </c>
      <c r="N191" s="299" t="s">
        <v>45</v>
      </c>
      <c r="O191" s="532" t="s">
        <v>477</v>
      </c>
      <c r="P191" s="169" t="s">
        <v>247</v>
      </c>
      <c r="Q191" s="565" t="s">
        <v>248</v>
      </c>
      <c r="R191" s="172"/>
      <c r="S191" s="13"/>
      <c r="T191" s="11"/>
      <c r="U191" s="13"/>
      <c r="V191" s="13"/>
      <c r="W191" s="281" t="s">
        <v>244</v>
      </c>
    </row>
    <row r="192" spans="1:23" s="5" customFormat="1" ht="12.75">
      <c r="A192" s="39" t="s">
        <v>247</v>
      </c>
      <c r="B192" s="137" t="s">
        <v>246</v>
      </c>
      <c r="C192" s="302"/>
      <c r="D192" s="303"/>
      <c r="E192" s="303"/>
      <c r="F192" s="303"/>
      <c r="G192" s="303"/>
      <c r="H192" s="304" t="s">
        <v>44</v>
      </c>
      <c r="I192" s="278"/>
      <c r="J192" s="136">
        <v>1</v>
      </c>
      <c r="K192" s="136"/>
      <c r="L192" s="283"/>
      <c r="M192" s="288">
        <v>2</v>
      </c>
      <c r="N192" s="299" t="s">
        <v>46</v>
      </c>
      <c r="O192" s="490"/>
      <c r="P192" s="284"/>
      <c r="Q192" s="16"/>
      <c r="R192" s="340"/>
      <c r="S192" s="13"/>
      <c r="T192" s="11"/>
      <c r="U192" s="13"/>
      <c r="V192" s="13"/>
      <c r="W192" s="281" t="s">
        <v>244</v>
      </c>
    </row>
    <row r="193" spans="1:23" s="5" customFormat="1" ht="12.75">
      <c r="A193" s="39" t="s">
        <v>355</v>
      </c>
      <c r="B193" s="137" t="s">
        <v>239</v>
      </c>
      <c r="C193" s="278"/>
      <c r="D193" s="136"/>
      <c r="E193" s="136"/>
      <c r="F193" s="136"/>
      <c r="G193" s="136"/>
      <c r="H193" s="279" t="s">
        <v>44</v>
      </c>
      <c r="I193" s="278">
        <v>1</v>
      </c>
      <c r="J193" s="136"/>
      <c r="K193" s="136"/>
      <c r="L193" s="283"/>
      <c r="M193" s="288">
        <v>1</v>
      </c>
      <c r="N193" s="299" t="s">
        <v>222</v>
      </c>
      <c r="O193" s="299"/>
      <c r="P193" s="169"/>
      <c r="Q193" s="139"/>
      <c r="R193" s="568"/>
      <c r="S193" s="168"/>
      <c r="T193" s="170"/>
      <c r="U193" s="13"/>
      <c r="V193" s="13"/>
      <c r="W193" s="281" t="s">
        <v>223</v>
      </c>
    </row>
    <row r="194" spans="1:23" s="5" customFormat="1" ht="12.75">
      <c r="A194" s="294" t="s">
        <v>488</v>
      </c>
      <c r="B194" s="582" t="s">
        <v>487</v>
      </c>
      <c r="C194" s="581"/>
      <c r="D194" s="303"/>
      <c r="E194" s="303"/>
      <c r="F194" s="303"/>
      <c r="G194" s="303"/>
      <c r="H194" s="304" t="s">
        <v>44</v>
      </c>
      <c r="I194" s="302"/>
      <c r="J194" s="303">
        <v>1</v>
      </c>
      <c r="K194" s="303"/>
      <c r="L194" s="595"/>
      <c r="M194" s="596">
        <v>1</v>
      </c>
      <c r="N194" s="299" t="s">
        <v>46</v>
      </c>
      <c r="O194" s="299"/>
      <c r="P194" s="169"/>
      <c r="Q194" s="139"/>
      <c r="R194" s="568"/>
      <c r="S194" s="168"/>
      <c r="T194" s="170"/>
      <c r="U194" s="13"/>
      <c r="V194" s="13"/>
      <c r="W194" s="281" t="s">
        <v>490</v>
      </c>
    </row>
    <row r="195" spans="1:23" s="5" customFormat="1" ht="13.5" thickBot="1">
      <c r="A195" s="359" t="s">
        <v>489</v>
      </c>
      <c r="B195" s="359" t="s">
        <v>228</v>
      </c>
      <c r="C195" s="366"/>
      <c r="D195" s="360"/>
      <c r="E195" s="360"/>
      <c r="F195" s="360"/>
      <c r="G195" s="360"/>
      <c r="H195" s="361" t="s">
        <v>44</v>
      </c>
      <c r="I195" s="362"/>
      <c r="J195" s="360">
        <v>1</v>
      </c>
      <c r="K195" s="360"/>
      <c r="L195" s="365"/>
      <c r="M195" s="363">
        <v>1</v>
      </c>
      <c r="N195" s="472" t="s">
        <v>46</v>
      </c>
      <c r="O195" s="299"/>
      <c r="P195" s="169"/>
      <c r="Q195" s="567"/>
      <c r="R195" s="169"/>
      <c r="S195" s="168"/>
      <c r="T195" s="170"/>
      <c r="U195" s="13"/>
      <c r="V195" s="13"/>
      <c r="W195" s="281" t="s">
        <v>97</v>
      </c>
    </row>
    <row r="196" spans="1:23" s="5" customFormat="1" ht="12.75">
      <c r="A196" s="634" t="s">
        <v>47</v>
      </c>
      <c r="B196" s="633"/>
      <c r="C196" s="217">
        <f aca="true" t="shared" si="31" ref="C196:H196">SUMIF(C172:C195,"=x",$I172:$I195)+SUMIF(C172:C195,"=x",$J172:$J195)+SUMIF(C172:C195,"=x",$K172:$K195)</f>
        <v>0</v>
      </c>
      <c r="D196" s="217">
        <f t="shared" si="31"/>
        <v>4</v>
      </c>
      <c r="E196" s="217">
        <f t="shared" si="31"/>
        <v>14</v>
      </c>
      <c r="F196" s="217">
        <f t="shared" si="31"/>
        <v>6</v>
      </c>
      <c r="G196" s="217">
        <f t="shared" si="31"/>
        <v>10</v>
      </c>
      <c r="H196" s="217">
        <f t="shared" si="31"/>
        <v>9</v>
      </c>
      <c r="I196" s="695">
        <f>SUM(C196:H196)</f>
        <v>43</v>
      </c>
      <c r="J196" s="646"/>
      <c r="K196" s="646"/>
      <c r="L196" s="646"/>
      <c r="M196" s="646"/>
      <c r="N196" s="696"/>
      <c r="O196" s="506"/>
      <c r="P196" s="623"/>
      <c r="Q196" s="623"/>
      <c r="R196" s="623"/>
      <c r="S196" s="623"/>
      <c r="T196" s="623"/>
      <c r="U196" s="623"/>
      <c r="V196" s="623"/>
      <c r="W196" s="624"/>
    </row>
    <row r="197" spans="1:23" s="5" customFormat="1" ht="12.75">
      <c r="A197" s="642" t="s">
        <v>48</v>
      </c>
      <c r="B197" s="643"/>
      <c r="C197" s="37">
        <f aca="true" t="shared" si="32" ref="C197:H197">SUMIF(C172:C195,"=x",$M172:$M195)</f>
        <v>0</v>
      </c>
      <c r="D197" s="37">
        <f t="shared" si="32"/>
        <v>6</v>
      </c>
      <c r="E197" s="37">
        <f t="shared" si="32"/>
        <v>17</v>
      </c>
      <c r="F197" s="37">
        <f t="shared" si="32"/>
        <v>8</v>
      </c>
      <c r="G197" s="37">
        <f t="shared" si="32"/>
        <v>13</v>
      </c>
      <c r="H197" s="37">
        <f t="shared" si="32"/>
        <v>12</v>
      </c>
      <c r="I197" s="627">
        <f>SUM(C197:H197)</f>
        <v>56</v>
      </c>
      <c r="J197" s="628"/>
      <c r="K197" s="628"/>
      <c r="L197" s="628"/>
      <c r="M197" s="628"/>
      <c r="N197" s="629"/>
      <c r="O197" s="503"/>
      <c r="P197" s="623"/>
      <c r="Q197" s="623"/>
      <c r="R197" s="623"/>
      <c r="S197" s="623"/>
      <c r="T197" s="623"/>
      <c r="U197" s="623"/>
      <c r="V197" s="623"/>
      <c r="W197" s="624"/>
    </row>
    <row r="198" spans="1:23" s="5" customFormat="1" ht="12.75">
      <c r="A198" s="625" t="s">
        <v>49</v>
      </c>
      <c r="B198" s="641"/>
      <c r="C198" s="33">
        <f aca="true" t="shared" si="33" ref="C198:H198">SUMPRODUCT(--(C172:C195="x"),--($N172:$N195="K"))</f>
        <v>0</v>
      </c>
      <c r="D198" s="33">
        <f t="shared" si="33"/>
        <v>1</v>
      </c>
      <c r="E198" s="33">
        <f t="shared" si="33"/>
        <v>3</v>
      </c>
      <c r="F198" s="33">
        <f t="shared" si="33"/>
        <v>1</v>
      </c>
      <c r="G198" s="33">
        <f t="shared" si="33"/>
        <v>2</v>
      </c>
      <c r="H198" s="33">
        <f t="shared" si="33"/>
        <v>1</v>
      </c>
      <c r="I198" s="656">
        <f>SUM(C198:H198)</f>
        <v>8</v>
      </c>
      <c r="J198" s="649"/>
      <c r="K198" s="649"/>
      <c r="L198" s="649"/>
      <c r="M198" s="649"/>
      <c r="N198" s="657"/>
      <c r="O198" s="507"/>
      <c r="P198" s="623"/>
      <c r="Q198" s="623"/>
      <c r="R198" s="623"/>
      <c r="S198" s="623"/>
      <c r="T198" s="623"/>
      <c r="U198" s="623"/>
      <c r="V198" s="623"/>
      <c r="W198" s="624"/>
    </row>
    <row r="199" spans="2:14" ht="12.75">
      <c r="B199" s="160" t="s">
        <v>334</v>
      </c>
      <c r="C199" s="569">
        <f aca="true" t="shared" si="34" ref="C199:H199">C82+C169+C197</f>
        <v>28</v>
      </c>
      <c r="D199" s="569">
        <f t="shared" si="34"/>
        <v>30</v>
      </c>
      <c r="E199" s="569">
        <f t="shared" si="34"/>
        <v>33</v>
      </c>
      <c r="F199" s="569">
        <f t="shared" si="34"/>
        <v>31</v>
      </c>
      <c r="G199" s="569">
        <f t="shared" si="34"/>
        <v>29</v>
      </c>
      <c r="H199" s="569">
        <f t="shared" si="34"/>
        <v>29</v>
      </c>
      <c r="I199" s="685">
        <f>SUM(C199:H199)</f>
        <v>180</v>
      </c>
      <c r="J199" s="685"/>
      <c r="K199" s="685"/>
      <c r="L199" s="685"/>
      <c r="M199" s="685"/>
      <c r="N199" s="685"/>
    </row>
    <row r="200" spans="1:23" s="5" customFormat="1" ht="12.75">
      <c r="A200" s="3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2"/>
      <c r="O200" s="2"/>
      <c r="P200" s="3"/>
      <c r="Q200" s="3"/>
      <c r="R200" s="3"/>
      <c r="S200" s="3"/>
      <c r="T200" s="3"/>
      <c r="U200" s="3"/>
      <c r="V200" s="3"/>
      <c r="W200" s="3"/>
    </row>
    <row r="201" spans="1:23" s="5" customFormat="1" ht="30.75" customHeight="1" thickBot="1">
      <c r="A201" s="714" t="s">
        <v>372</v>
      </c>
      <c r="B201" s="715"/>
      <c r="C201" s="715"/>
      <c r="D201" s="715"/>
      <c r="E201" s="715"/>
      <c r="F201" s="715"/>
      <c r="G201" s="715"/>
      <c r="H201" s="715"/>
      <c r="I201" s="715"/>
      <c r="J201" s="473"/>
      <c r="K201" s="473"/>
      <c r="L201" s="473"/>
      <c r="M201" s="473"/>
      <c r="N201" s="474"/>
      <c r="O201" s="511"/>
      <c r="P201" s="723"/>
      <c r="Q201" s="723"/>
      <c r="R201" s="724"/>
      <c r="S201" s="724"/>
      <c r="T201" s="724"/>
      <c r="U201" s="724"/>
      <c r="V201" s="724"/>
      <c r="W201" s="725"/>
    </row>
    <row r="202" spans="1:23" ht="18" customHeight="1" thickTop="1">
      <c r="A202" s="712" t="s">
        <v>3</v>
      </c>
      <c r="B202" s="712" t="s">
        <v>2</v>
      </c>
      <c r="C202" s="716" t="s">
        <v>373</v>
      </c>
      <c r="D202" s="717"/>
      <c r="E202" s="717"/>
      <c r="F202" s="717"/>
      <c r="G202" s="717"/>
      <c r="H202" s="718"/>
      <c r="I202" s="716" t="s">
        <v>41</v>
      </c>
      <c r="J202" s="717"/>
      <c r="K202" s="717"/>
      <c r="L202" s="718"/>
      <c r="M202" s="697" t="s">
        <v>42</v>
      </c>
      <c r="N202" s="726" t="s">
        <v>43</v>
      </c>
      <c r="O202" s="686" t="s">
        <v>4</v>
      </c>
      <c r="P202" s="687"/>
      <c r="Q202" s="688"/>
      <c r="R202" s="692" t="s">
        <v>5</v>
      </c>
      <c r="S202" s="693"/>
      <c r="T202" s="694"/>
      <c r="U202" s="692" t="s">
        <v>18</v>
      </c>
      <c r="V202" s="694"/>
      <c r="W202" s="699" t="s">
        <v>6</v>
      </c>
    </row>
    <row r="203" spans="1:23" ht="12.75" customHeight="1" thickBot="1">
      <c r="A203" s="713"/>
      <c r="B203" s="713"/>
      <c r="C203" s="262">
        <v>1</v>
      </c>
      <c r="D203" s="263">
        <v>2</v>
      </c>
      <c r="E203" s="263">
        <v>3</v>
      </c>
      <c r="F203" s="263">
        <v>4</v>
      </c>
      <c r="G203" s="263">
        <v>5</v>
      </c>
      <c r="H203" s="264">
        <v>6</v>
      </c>
      <c r="I203" s="262" t="s">
        <v>0</v>
      </c>
      <c r="J203" s="263" t="s">
        <v>1</v>
      </c>
      <c r="K203" s="263" t="s">
        <v>16</v>
      </c>
      <c r="L203" s="264" t="s">
        <v>40</v>
      </c>
      <c r="M203" s="698"/>
      <c r="N203" s="727"/>
      <c r="O203" s="689"/>
      <c r="P203" s="690"/>
      <c r="Q203" s="691"/>
      <c r="R203" s="689"/>
      <c r="S203" s="690"/>
      <c r="T203" s="691"/>
      <c r="U203" s="720"/>
      <c r="V203" s="721"/>
      <c r="W203" s="722"/>
    </row>
    <row r="204" spans="1:23" s="5" customFormat="1" ht="12.75">
      <c r="A204" s="259" t="s">
        <v>306</v>
      </c>
      <c r="B204" s="209" t="s">
        <v>138</v>
      </c>
      <c r="C204" s="133"/>
      <c r="D204" s="134"/>
      <c r="E204" s="260"/>
      <c r="F204" s="134"/>
      <c r="G204" s="260" t="s">
        <v>44</v>
      </c>
      <c r="H204" s="195"/>
      <c r="I204" s="133">
        <v>2</v>
      </c>
      <c r="J204" s="134"/>
      <c r="K204" s="134"/>
      <c r="L204" s="195"/>
      <c r="M204" s="135">
        <v>2</v>
      </c>
      <c r="N204" s="261" t="s">
        <v>45</v>
      </c>
      <c r="O204" s="82"/>
      <c r="P204" s="259"/>
      <c r="Q204" s="570"/>
      <c r="R204" s="321"/>
      <c r="S204" s="245"/>
      <c r="T204" s="82"/>
      <c r="U204" s="42"/>
      <c r="V204" s="123"/>
      <c r="W204" s="146" t="s">
        <v>133</v>
      </c>
    </row>
    <row r="205" spans="1:23" s="5" customFormat="1" ht="12.75">
      <c r="A205" s="53" t="s">
        <v>315</v>
      </c>
      <c r="B205" s="74" t="s">
        <v>145</v>
      </c>
      <c r="C205" s="28"/>
      <c r="D205" s="18"/>
      <c r="E205" s="18"/>
      <c r="F205" s="18"/>
      <c r="G205" s="18" t="s">
        <v>44</v>
      </c>
      <c r="H205" s="47"/>
      <c r="I205" s="28">
        <v>2</v>
      </c>
      <c r="J205" s="18"/>
      <c r="K205" s="18"/>
      <c r="L205" s="47"/>
      <c r="M205" s="30">
        <v>2</v>
      </c>
      <c r="N205" s="49" t="s">
        <v>45</v>
      </c>
      <c r="O205" s="30"/>
      <c r="P205" s="54"/>
      <c r="Q205" s="246"/>
      <c r="R205" s="48"/>
      <c r="S205" s="123"/>
      <c r="T205" s="30"/>
      <c r="U205" s="42"/>
      <c r="V205" s="123"/>
      <c r="W205" s="75" t="s">
        <v>102</v>
      </c>
    </row>
    <row r="206" spans="1:23" s="5" customFormat="1" ht="12.75">
      <c r="A206" s="53" t="s">
        <v>408</v>
      </c>
      <c r="B206" s="74" t="s">
        <v>146</v>
      </c>
      <c r="C206" s="28"/>
      <c r="D206" s="18"/>
      <c r="E206" s="18"/>
      <c r="F206" s="18"/>
      <c r="G206" s="18" t="s">
        <v>44</v>
      </c>
      <c r="H206" s="47"/>
      <c r="I206" s="28"/>
      <c r="J206" s="18">
        <v>2</v>
      </c>
      <c r="K206" s="18"/>
      <c r="L206" s="47"/>
      <c r="M206" s="30">
        <v>2</v>
      </c>
      <c r="N206" s="49" t="s">
        <v>46</v>
      </c>
      <c r="O206" s="30"/>
      <c r="P206" s="54"/>
      <c r="Q206" s="247"/>
      <c r="R206" s="535"/>
      <c r="S206" s="123"/>
      <c r="T206" s="30"/>
      <c r="U206" s="42"/>
      <c r="V206" s="123"/>
      <c r="W206" s="75" t="s">
        <v>149</v>
      </c>
    </row>
    <row r="207" spans="1:23" s="5" customFormat="1" ht="12.75">
      <c r="A207" s="239" t="s">
        <v>316</v>
      </c>
      <c r="B207" s="258" t="s">
        <v>147</v>
      </c>
      <c r="C207" s="254"/>
      <c r="D207" s="144"/>
      <c r="E207" s="56"/>
      <c r="F207" s="56"/>
      <c r="G207" s="56" t="s">
        <v>44</v>
      </c>
      <c r="H207" s="125"/>
      <c r="I207" s="124"/>
      <c r="J207" s="56">
        <v>1</v>
      </c>
      <c r="K207" s="56"/>
      <c r="L207" s="125"/>
      <c r="M207" s="126">
        <v>1</v>
      </c>
      <c r="N207" s="483" t="s">
        <v>46</v>
      </c>
      <c r="O207" s="126"/>
      <c r="P207" s="241"/>
      <c r="Q207" s="242"/>
      <c r="R207" s="417"/>
      <c r="S207" s="253"/>
      <c r="T207" s="241"/>
      <c r="U207" s="142"/>
      <c r="V207" s="238"/>
      <c r="W207" s="239" t="s">
        <v>150</v>
      </c>
    </row>
    <row r="208" spans="1:23" s="5" customFormat="1" ht="40.5" customHeight="1">
      <c r="A208" s="53" t="s">
        <v>377</v>
      </c>
      <c r="B208" s="276" t="s">
        <v>451</v>
      </c>
      <c r="C208" s="28"/>
      <c r="D208" s="18"/>
      <c r="E208" s="18"/>
      <c r="F208" s="18"/>
      <c r="G208" s="18" t="s">
        <v>44</v>
      </c>
      <c r="H208" s="47"/>
      <c r="I208" s="28">
        <v>1</v>
      </c>
      <c r="J208" s="18">
        <v>1</v>
      </c>
      <c r="K208" s="18"/>
      <c r="L208" s="47"/>
      <c r="M208" s="30">
        <v>3</v>
      </c>
      <c r="N208" s="49" t="s">
        <v>222</v>
      </c>
      <c r="O208" s="30"/>
      <c r="P208" s="53"/>
      <c r="Q208" s="246"/>
      <c r="R208" s="48"/>
      <c r="S208" s="123"/>
      <c r="T208" s="30"/>
      <c r="U208" s="42"/>
      <c r="V208" s="123"/>
      <c r="W208" s="75" t="s">
        <v>378</v>
      </c>
    </row>
    <row r="209" spans="1:23" s="5" customFormat="1" ht="12.75">
      <c r="A209" s="53" t="s">
        <v>305</v>
      </c>
      <c r="B209" s="74" t="s">
        <v>137</v>
      </c>
      <c r="C209" s="133"/>
      <c r="D209" s="134"/>
      <c r="E209" s="134"/>
      <c r="F209" s="134"/>
      <c r="G209" s="134"/>
      <c r="H209" s="195" t="s">
        <v>44</v>
      </c>
      <c r="I209" s="28">
        <v>2</v>
      </c>
      <c r="J209" s="18"/>
      <c r="K209" s="18"/>
      <c r="L209" s="47"/>
      <c r="M209" s="30">
        <v>2</v>
      </c>
      <c r="N209" s="49" t="s">
        <v>45</v>
      </c>
      <c r="O209" s="30"/>
      <c r="P209" s="30"/>
      <c r="Q209" s="248"/>
      <c r="R209" s="17"/>
      <c r="S209" s="123"/>
      <c r="T209" s="30"/>
      <c r="U209" s="42"/>
      <c r="V209" s="123"/>
      <c r="W209" s="75" t="s">
        <v>130</v>
      </c>
    </row>
    <row r="210" spans="1:23" s="5" customFormat="1" ht="12.75">
      <c r="A210" s="53" t="s">
        <v>307</v>
      </c>
      <c r="B210" s="74" t="s">
        <v>139</v>
      </c>
      <c r="C210" s="28"/>
      <c r="D210" s="18"/>
      <c r="E210" s="18"/>
      <c r="F210" s="18"/>
      <c r="G210" s="18"/>
      <c r="H210" s="47" t="s">
        <v>44</v>
      </c>
      <c r="I210" s="28"/>
      <c r="J210" s="18">
        <v>2</v>
      </c>
      <c r="K210" s="18"/>
      <c r="L210" s="47"/>
      <c r="M210" s="30">
        <v>2</v>
      </c>
      <c r="N210" s="49" t="s">
        <v>46</v>
      </c>
      <c r="O210" s="30"/>
      <c r="P210" s="53"/>
      <c r="Q210" s="243"/>
      <c r="R210" s="22"/>
      <c r="S210" s="66"/>
      <c r="T210" s="74"/>
      <c r="U210" s="42"/>
      <c r="V210" s="123"/>
      <c r="W210" s="75" t="s">
        <v>114</v>
      </c>
    </row>
    <row r="211" spans="1:23" s="5" customFormat="1" ht="12.75">
      <c r="A211" s="53" t="s">
        <v>308</v>
      </c>
      <c r="B211" s="74" t="s">
        <v>325</v>
      </c>
      <c r="C211" s="28"/>
      <c r="D211" s="18"/>
      <c r="E211" s="18"/>
      <c r="F211" s="18"/>
      <c r="G211" s="18"/>
      <c r="H211" s="47" t="s">
        <v>44</v>
      </c>
      <c r="I211" s="28"/>
      <c r="J211" s="18">
        <v>2</v>
      </c>
      <c r="K211" s="18"/>
      <c r="L211" s="47"/>
      <c r="M211" s="30">
        <v>2</v>
      </c>
      <c r="N211" s="49" t="s">
        <v>46</v>
      </c>
      <c r="O211" s="30"/>
      <c r="P211" s="53"/>
      <c r="Q211" s="243"/>
      <c r="R211" s="22"/>
      <c r="S211" s="123"/>
      <c r="T211" s="30"/>
      <c r="U211" s="42"/>
      <c r="V211" s="123"/>
      <c r="W211" s="75" t="s">
        <v>114</v>
      </c>
    </row>
    <row r="212" spans="1:23" s="5" customFormat="1" ht="12.75">
      <c r="A212" s="53" t="s">
        <v>309</v>
      </c>
      <c r="B212" s="53" t="s">
        <v>140</v>
      </c>
      <c r="C212" s="28"/>
      <c r="D212" s="18"/>
      <c r="E212" s="18"/>
      <c r="F212" s="18"/>
      <c r="G212" s="18"/>
      <c r="H212" s="47" t="s">
        <v>44</v>
      </c>
      <c r="I212" s="28"/>
      <c r="J212" s="18">
        <v>2</v>
      </c>
      <c r="K212" s="18"/>
      <c r="L212" s="47"/>
      <c r="M212" s="30">
        <v>2</v>
      </c>
      <c r="N212" s="49" t="s">
        <v>46</v>
      </c>
      <c r="O212" s="30"/>
      <c r="P212" s="54"/>
      <c r="Q212" s="246"/>
      <c r="R212" s="48"/>
      <c r="S212" s="123"/>
      <c r="T212" s="30"/>
      <c r="U212" s="42"/>
      <c r="V212" s="123"/>
      <c r="W212" s="75" t="s">
        <v>114</v>
      </c>
    </row>
    <row r="213" spans="1:23" s="5" customFormat="1" ht="12.75">
      <c r="A213" s="53" t="s">
        <v>310</v>
      </c>
      <c r="B213" s="74" t="s">
        <v>141</v>
      </c>
      <c r="C213" s="28"/>
      <c r="D213" s="18"/>
      <c r="E213" s="18"/>
      <c r="F213" s="18"/>
      <c r="G213" s="18"/>
      <c r="H213" s="47" t="s">
        <v>44</v>
      </c>
      <c r="I213" s="28">
        <v>2</v>
      </c>
      <c r="J213" s="18"/>
      <c r="K213" s="18"/>
      <c r="L213" s="47"/>
      <c r="M213" s="30">
        <v>2</v>
      </c>
      <c r="N213" s="49" t="s">
        <v>45</v>
      </c>
      <c r="O213" s="30" t="s">
        <v>474</v>
      </c>
      <c r="P213" s="305" t="s">
        <v>486</v>
      </c>
      <c r="Q213" s="249" t="s">
        <v>76</v>
      </c>
      <c r="R213" s="528" t="s">
        <v>470</v>
      </c>
      <c r="S213" s="66" t="s">
        <v>311</v>
      </c>
      <c r="T213" s="74" t="s">
        <v>345</v>
      </c>
      <c r="U213" s="42"/>
      <c r="V213" s="123"/>
      <c r="W213" s="75" t="s">
        <v>95</v>
      </c>
    </row>
    <row r="214" spans="1:23" s="5" customFormat="1" ht="12.75">
      <c r="A214" s="53" t="s">
        <v>311</v>
      </c>
      <c r="B214" s="74" t="s">
        <v>142</v>
      </c>
      <c r="C214" s="28"/>
      <c r="D214" s="18"/>
      <c r="E214" s="18"/>
      <c r="F214" s="18"/>
      <c r="G214" s="18"/>
      <c r="H214" s="47" t="s">
        <v>44</v>
      </c>
      <c r="I214" s="28"/>
      <c r="J214" s="18">
        <v>2</v>
      </c>
      <c r="K214" s="18"/>
      <c r="L214" s="47"/>
      <c r="M214" s="30">
        <v>2</v>
      </c>
      <c r="N214" s="49" t="s">
        <v>46</v>
      </c>
      <c r="O214" s="30" t="s">
        <v>474</v>
      </c>
      <c r="P214" s="305" t="s">
        <v>486</v>
      </c>
      <c r="Q214" s="249" t="s">
        <v>76</v>
      </c>
      <c r="R214" s="528" t="s">
        <v>470</v>
      </c>
      <c r="S214" s="66" t="s">
        <v>310</v>
      </c>
      <c r="T214" s="74" t="s">
        <v>151</v>
      </c>
      <c r="U214" s="42"/>
      <c r="V214" s="123"/>
      <c r="W214" s="75" t="s">
        <v>95</v>
      </c>
    </row>
    <row r="215" spans="1:23" s="5" customFormat="1" ht="12.75">
      <c r="A215" s="53" t="s">
        <v>312</v>
      </c>
      <c r="B215" s="74" t="s">
        <v>374</v>
      </c>
      <c r="C215" s="28"/>
      <c r="D215" s="18"/>
      <c r="E215" s="18"/>
      <c r="F215" s="18"/>
      <c r="G215" s="18"/>
      <c r="H215" s="47" t="s">
        <v>44</v>
      </c>
      <c r="I215" s="28"/>
      <c r="J215" s="18">
        <v>2</v>
      </c>
      <c r="K215" s="18"/>
      <c r="L215" s="47"/>
      <c r="M215" s="30">
        <v>2</v>
      </c>
      <c r="N215" s="49" t="s">
        <v>46</v>
      </c>
      <c r="O215" s="30" t="s">
        <v>474</v>
      </c>
      <c r="P215" s="54" t="s">
        <v>262</v>
      </c>
      <c r="Q215" s="246" t="s">
        <v>80</v>
      </c>
      <c r="R215" s="48"/>
      <c r="S215" s="123"/>
      <c r="T215" s="30"/>
      <c r="U215" s="42"/>
      <c r="V215" s="123"/>
      <c r="W215" s="75" t="s">
        <v>105</v>
      </c>
    </row>
    <row r="216" spans="1:23" s="5" customFormat="1" ht="12.75">
      <c r="A216" s="53" t="s">
        <v>313</v>
      </c>
      <c r="B216" s="74" t="s">
        <v>148</v>
      </c>
      <c r="C216" s="28"/>
      <c r="D216" s="18"/>
      <c r="E216" s="18"/>
      <c r="F216" s="18"/>
      <c r="G216" s="18"/>
      <c r="H216" s="47" t="s">
        <v>44</v>
      </c>
      <c r="I216" s="28">
        <v>1</v>
      </c>
      <c r="J216" s="18"/>
      <c r="K216" s="18"/>
      <c r="L216" s="47"/>
      <c r="M216" s="30">
        <v>1</v>
      </c>
      <c r="N216" s="49" t="s">
        <v>45</v>
      </c>
      <c r="O216" s="571" t="s">
        <v>477</v>
      </c>
      <c r="P216" s="51" t="s">
        <v>301</v>
      </c>
      <c r="Q216" s="250" t="s">
        <v>72</v>
      </c>
      <c r="R216" s="528" t="s">
        <v>470</v>
      </c>
      <c r="S216" s="66" t="s">
        <v>314</v>
      </c>
      <c r="T216" s="74" t="s">
        <v>153</v>
      </c>
      <c r="U216" s="42"/>
      <c r="V216" s="123"/>
      <c r="W216" s="75" t="s">
        <v>90</v>
      </c>
    </row>
    <row r="217" spans="1:23" s="5" customFormat="1" ht="12.75">
      <c r="A217" s="53" t="s">
        <v>314</v>
      </c>
      <c r="B217" s="74" t="s">
        <v>144</v>
      </c>
      <c r="C217" s="28"/>
      <c r="D217" s="18"/>
      <c r="E217" s="18"/>
      <c r="F217" s="18"/>
      <c r="G217" s="18"/>
      <c r="H217" s="47" t="s">
        <v>44</v>
      </c>
      <c r="I217" s="28"/>
      <c r="J217" s="18"/>
      <c r="K217" s="18">
        <v>2</v>
      </c>
      <c r="L217" s="47"/>
      <c r="M217" s="30">
        <v>2</v>
      </c>
      <c r="N217" s="49" t="s">
        <v>46</v>
      </c>
      <c r="O217" s="353" t="s">
        <v>470</v>
      </c>
      <c r="P217" s="53" t="s">
        <v>313</v>
      </c>
      <c r="Q217" s="243" t="s">
        <v>152</v>
      </c>
      <c r="R217" s="22"/>
      <c r="S217" s="123"/>
      <c r="T217" s="30"/>
      <c r="U217" s="42"/>
      <c r="V217" s="123"/>
      <c r="W217" s="75" t="s">
        <v>90</v>
      </c>
    </row>
    <row r="218" spans="1:23" s="5" customFormat="1" ht="13.5" thickBot="1">
      <c r="A218" s="78" t="s">
        <v>326</v>
      </c>
      <c r="B218" s="78" t="s">
        <v>327</v>
      </c>
      <c r="C218" s="255"/>
      <c r="D218" s="256"/>
      <c r="E218" s="256"/>
      <c r="F218" s="256"/>
      <c r="G218" s="256"/>
      <c r="H218" s="69" t="s">
        <v>44</v>
      </c>
      <c r="I218" s="255"/>
      <c r="J218" s="68">
        <v>2</v>
      </c>
      <c r="K218" s="256"/>
      <c r="L218" s="257"/>
      <c r="M218" s="227">
        <v>3</v>
      </c>
      <c r="N218" s="491" t="s">
        <v>46</v>
      </c>
      <c r="O218" s="227"/>
      <c r="P218" s="143"/>
      <c r="Q218" s="251"/>
      <c r="R218" s="536"/>
      <c r="S218" s="244"/>
      <c r="T218" s="143"/>
      <c r="U218" s="142"/>
      <c r="V218" s="238"/>
      <c r="W218" s="240" t="s">
        <v>96</v>
      </c>
    </row>
    <row r="219" spans="16:23" s="5" customFormat="1" ht="12.75">
      <c r="P219" s="3"/>
      <c r="Q219" s="3"/>
      <c r="R219" s="3"/>
      <c r="S219" s="3"/>
      <c r="T219" s="3"/>
      <c r="U219" s="3"/>
      <c r="V219" s="3"/>
      <c r="W219" s="3"/>
    </row>
    <row r="220" spans="1:23" s="5" customFormat="1" ht="12.75">
      <c r="A220" s="9" t="s">
        <v>7</v>
      </c>
      <c r="B220" s="1"/>
      <c r="C220" s="4"/>
      <c r="D220" s="40" t="s">
        <v>84</v>
      </c>
      <c r="E220" s="4" t="s">
        <v>82</v>
      </c>
      <c r="F220" s="4"/>
      <c r="G220" s="4"/>
      <c r="H220" s="4"/>
      <c r="I220" s="4"/>
      <c r="J220" s="4"/>
      <c r="K220" s="4"/>
      <c r="L220" s="4"/>
      <c r="M220" s="4"/>
      <c r="N220" s="2"/>
      <c r="O220" s="2"/>
      <c r="P220" s="3"/>
      <c r="Q220" s="3"/>
      <c r="R220" s="3"/>
      <c r="S220" s="3"/>
      <c r="T220" s="3"/>
      <c r="U220" s="3"/>
      <c r="V220" s="3"/>
      <c r="W220" s="3"/>
    </row>
    <row r="221" spans="1:23" s="5" customFormat="1" ht="12.75">
      <c r="A221" s="19" t="s">
        <v>8</v>
      </c>
      <c r="B221" s="1"/>
      <c r="C221" s="40" t="s">
        <v>366</v>
      </c>
      <c r="D221" s="4">
        <f>M11+M12+M13+M15+M19+M31+M22+M23+M36+M51+M30+M52+M34+M35+M62+M63+M64+M98+M40+M53+M54+M55+M65+M66+M42+M45+M46+M56+M67+M105+M108</f>
        <v>69</v>
      </c>
      <c r="E221" s="63">
        <f>D221/180*100</f>
        <v>38.333333333333336</v>
      </c>
      <c r="F221" s="4"/>
      <c r="G221" s="4"/>
      <c r="H221" s="4"/>
      <c r="I221" s="4"/>
      <c r="J221" s="4"/>
      <c r="K221" s="4"/>
      <c r="L221" s="4"/>
      <c r="M221" s="4"/>
      <c r="N221" s="2"/>
      <c r="O221" s="2"/>
      <c r="P221" s="3"/>
      <c r="Q221" s="3"/>
      <c r="R221" s="3"/>
      <c r="S221" s="3"/>
      <c r="T221" s="3"/>
      <c r="U221" s="3"/>
      <c r="V221" s="3"/>
      <c r="W221" s="3"/>
    </row>
    <row r="222" spans="1:23" s="6" customFormat="1" ht="12.75">
      <c r="A222" s="19" t="s">
        <v>9</v>
      </c>
      <c r="B222" s="1"/>
      <c r="C222" s="236" t="s">
        <v>367</v>
      </c>
      <c r="D222" s="237">
        <f>180-D221</f>
        <v>111</v>
      </c>
      <c r="E222" s="237">
        <f>D222/180*100</f>
        <v>61.66666666666667</v>
      </c>
      <c r="F222" s="4"/>
      <c r="G222" s="4"/>
      <c r="H222" s="4"/>
      <c r="I222" s="4"/>
      <c r="J222" s="4"/>
      <c r="K222" s="4"/>
      <c r="L222" s="4"/>
      <c r="M222" s="4"/>
      <c r="N222" s="2"/>
      <c r="O222" s="2"/>
      <c r="P222" s="3"/>
      <c r="Q222" s="3"/>
      <c r="R222" s="3"/>
      <c r="S222" s="3"/>
      <c r="T222" s="3"/>
      <c r="U222" s="3"/>
      <c r="V222" s="3"/>
      <c r="W222" s="3"/>
    </row>
    <row r="223" spans="1:23" s="6" customFormat="1" ht="12.75">
      <c r="A223" s="19" t="s">
        <v>10</v>
      </c>
      <c r="B223" s="1"/>
      <c r="C223" s="40" t="s">
        <v>83</v>
      </c>
      <c r="D223" s="41">
        <f>I119/I118</f>
        <v>1.3953488372093024</v>
      </c>
      <c r="E223" s="4"/>
      <c r="F223" s="4"/>
      <c r="G223" s="4"/>
      <c r="H223" s="4"/>
      <c r="I223" s="4"/>
      <c r="J223" s="4"/>
      <c r="K223" s="4"/>
      <c r="L223" s="4"/>
      <c r="M223" s="4"/>
      <c r="N223" s="2"/>
      <c r="O223" s="2"/>
      <c r="P223" s="3"/>
      <c r="Q223" s="3"/>
      <c r="R223" s="3"/>
      <c r="S223" s="3"/>
      <c r="T223" s="3"/>
      <c r="U223" s="3"/>
      <c r="V223" s="3"/>
      <c r="W223" s="3"/>
    </row>
    <row r="224" spans="1:23" s="6" customFormat="1" ht="12.75">
      <c r="A224" s="19" t="s">
        <v>11</v>
      </c>
      <c r="B224" s="1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2"/>
      <c r="O224" s="2"/>
      <c r="P224" s="3"/>
      <c r="Q224" s="3"/>
      <c r="R224" s="3"/>
      <c r="S224" s="3"/>
      <c r="T224" s="3"/>
      <c r="U224" s="3"/>
      <c r="V224" s="3"/>
      <c r="W224" s="3"/>
    </row>
    <row r="225" spans="1:23" s="6" customFormat="1" ht="12.75">
      <c r="A225" s="19" t="s">
        <v>12</v>
      </c>
      <c r="B225" s="1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2"/>
      <c r="O225" s="2"/>
      <c r="P225" s="3"/>
      <c r="Q225" s="3"/>
      <c r="R225" s="3"/>
      <c r="S225" s="3"/>
      <c r="T225" s="3"/>
      <c r="U225" s="3"/>
      <c r="V225" s="3"/>
      <c r="W225" s="3"/>
    </row>
    <row r="226" spans="1:23" s="5" customFormat="1" ht="12.75">
      <c r="A226" s="3"/>
      <c r="B226" s="1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2"/>
      <c r="O226" s="2"/>
      <c r="P226" s="3"/>
      <c r="Q226" s="3"/>
      <c r="R226" s="3"/>
      <c r="S226" s="3"/>
      <c r="T226" s="3"/>
      <c r="U226" s="3"/>
      <c r="V226" s="3"/>
      <c r="W226" s="3"/>
    </row>
    <row r="227" spans="1:23" s="5" customFormat="1" ht="12.75">
      <c r="A227" s="9" t="s">
        <v>13</v>
      </c>
      <c r="B227" s="1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2"/>
      <c r="O227" s="2"/>
      <c r="P227" s="3"/>
      <c r="Q227" s="3"/>
      <c r="R227" s="3"/>
      <c r="S227" s="3"/>
      <c r="T227" s="3"/>
      <c r="U227" s="3"/>
      <c r="V227" s="3"/>
      <c r="W227" s="3"/>
    </row>
    <row r="228" spans="1:23" s="5" customFormat="1" ht="12.75">
      <c r="A228" s="20" t="s">
        <v>14</v>
      </c>
      <c r="B228" s="1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2"/>
      <c r="O228" s="2"/>
      <c r="P228" s="3"/>
      <c r="Q228" s="3"/>
      <c r="R228" s="3"/>
      <c r="S228" s="3"/>
      <c r="T228" s="3"/>
      <c r="U228" s="3"/>
      <c r="V228" s="3"/>
      <c r="W228" s="3"/>
    </row>
    <row r="229" spans="1:23" s="5" customFormat="1" ht="12.75">
      <c r="A229" s="21" t="s">
        <v>15</v>
      </c>
      <c r="B229" s="1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2"/>
      <c r="O229" s="2"/>
      <c r="P229" s="3"/>
      <c r="Q229" s="3"/>
      <c r="R229" s="3"/>
      <c r="S229" s="3"/>
      <c r="T229" s="3"/>
      <c r="U229" s="3"/>
      <c r="V229" s="3"/>
      <c r="W229" s="3"/>
    </row>
    <row r="230" spans="1:23" s="5" customFormat="1" ht="12.75">
      <c r="A230" s="19" t="s">
        <v>20</v>
      </c>
      <c r="B230" s="1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2"/>
      <c r="O230" s="2"/>
      <c r="P230" s="3"/>
      <c r="Q230" s="3"/>
      <c r="R230" s="3"/>
      <c r="S230" s="3"/>
      <c r="T230" s="3"/>
      <c r="U230" s="3"/>
      <c r="V230" s="3"/>
      <c r="W230" s="3"/>
    </row>
    <row r="231" spans="1:23" s="5" customFormat="1" ht="12.75">
      <c r="A231" s="3"/>
      <c r="B231" s="1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2"/>
      <c r="O231" s="2"/>
      <c r="P231" s="3"/>
      <c r="Q231" s="3"/>
      <c r="R231" s="3"/>
      <c r="S231" s="3"/>
      <c r="T231" s="3"/>
      <c r="U231" s="3"/>
      <c r="V231" s="3"/>
      <c r="W231" s="3"/>
    </row>
    <row r="232" spans="1:23" s="6" customFormat="1" ht="12.75">
      <c r="A232" s="3"/>
      <c r="B232" s="1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2"/>
      <c r="O232" s="2"/>
      <c r="P232" s="3"/>
      <c r="Q232" s="3"/>
      <c r="R232" s="3"/>
      <c r="S232" s="3"/>
      <c r="T232" s="3"/>
      <c r="U232" s="3"/>
      <c r="V232" s="3"/>
      <c r="W232" s="3"/>
    </row>
    <row r="233" spans="1:23" s="6" customFormat="1" ht="12.75">
      <c r="A233" s="3"/>
      <c r="B233" s="1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2"/>
      <c r="O233" s="2"/>
      <c r="P233" s="3"/>
      <c r="Q233" s="3"/>
      <c r="R233" s="3"/>
      <c r="S233" s="3"/>
      <c r="T233" s="3"/>
      <c r="U233" s="3"/>
      <c r="V233" s="3"/>
      <c r="W233" s="3"/>
    </row>
    <row r="234" spans="1:23" s="6" customFormat="1" ht="12.75">
      <c r="A234" s="3"/>
      <c r="B234" s="1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2"/>
      <c r="O234" s="2"/>
      <c r="P234" s="3"/>
      <c r="Q234" s="3"/>
      <c r="R234" s="3"/>
      <c r="S234" s="3"/>
      <c r="T234" s="3"/>
      <c r="U234" s="3"/>
      <c r="V234" s="3"/>
      <c r="W234" s="3"/>
    </row>
    <row r="235" spans="1:23" s="6" customFormat="1" ht="12.75">
      <c r="A235" s="3"/>
      <c r="B235" s="1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2"/>
      <c r="O235" s="2"/>
      <c r="P235" s="3"/>
      <c r="Q235" s="3"/>
      <c r="R235" s="3"/>
      <c r="S235" s="3"/>
      <c r="T235" s="3"/>
      <c r="U235" s="3"/>
      <c r="V235" s="3"/>
      <c r="W235" s="3"/>
    </row>
    <row r="236" spans="1:23" s="6" customFormat="1" ht="12.75">
      <c r="A236" s="3"/>
      <c r="B236" s="1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2"/>
      <c r="O236" s="2"/>
      <c r="P236" s="3"/>
      <c r="Q236" s="3"/>
      <c r="R236" s="3"/>
      <c r="S236" s="3"/>
      <c r="T236" s="3"/>
      <c r="U236" s="3"/>
      <c r="V236" s="3"/>
      <c r="W236" s="3"/>
    </row>
    <row r="237" spans="1:23" s="7" customFormat="1" ht="12.75">
      <c r="A237" s="3"/>
      <c r="B237" s="1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2"/>
      <c r="O237" s="2"/>
      <c r="P237" s="3"/>
      <c r="Q237" s="3"/>
      <c r="R237" s="3"/>
      <c r="S237" s="3"/>
      <c r="T237" s="3"/>
      <c r="U237" s="3"/>
      <c r="V237" s="3"/>
      <c r="W237" s="3"/>
    </row>
    <row r="238" spans="1:23" s="8" customFormat="1" ht="12.75">
      <c r="A238" s="3"/>
      <c r="B238" s="1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2"/>
      <c r="O238" s="2"/>
      <c r="P238" s="3"/>
      <c r="Q238" s="3"/>
      <c r="R238" s="3"/>
      <c r="S238" s="3"/>
      <c r="T238" s="3"/>
      <c r="U238" s="3"/>
      <c r="V238" s="3"/>
      <c r="W238" s="3"/>
    </row>
    <row r="239" spans="1:23" s="5" customFormat="1" ht="12.75">
      <c r="A239" s="3"/>
      <c r="B239" s="1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2"/>
      <c r="O239" s="2"/>
      <c r="P239" s="3"/>
      <c r="Q239" s="3"/>
      <c r="R239" s="3"/>
      <c r="S239" s="3"/>
      <c r="T239" s="3"/>
      <c r="U239" s="3"/>
      <c r="V239" s="3"/>
      <c r="W239" s="3"/>
    </row>
    <row r="240" spans="1:23" s="5" customFormat="1" ht="12.75">
      <c r="A240" s="3"/>
      <c r="B240" s="1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2"/>
      <c r="O240" s="2"/>
      <c r="P240" s="3"/>
      <c r="Q240" s="3"/>
      <c r="R240" s="3"/>
      <c r="S240" s="3"/>
      <c r="T240" s="3"/>
      <c r="U240" s="3"/>
      <c r="V240" s="3"/>
      <c r="W240" s="3"/>
    </row>
    <row r="241" spans="1:23" s="5" customFormat="1" ht="12.75">
      <c r="A241" s="3"/>
      <c r="B241" s="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2"/>
      <c r="O241" s="2"/>
      <c r="P241" s="3"/>
      <c r="Q241" s="3"/>
      <c r="R241" s="3"/>
      <c r="S241" s="3"/>
      <c r="T241" s="3"/>
      <c r="U241" s="3"/>
      <c r="V241" s="3"/>
      <c r="W241" s="3"/>
    </row>
    <row r="242" spans="1:23" s="6" customFormat="1" ht="12.75">
      <c r="A242" s="3"/>
      <c r="B242" s="1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2"/>
      <c r="O242" s="2"/>
      <c r="P242" s="3"/>
      <c r="Q242" s="3"/>
      <c r="R242" s="3"/>
      <c r="S242" s="3"/>
      <c r="T242" s="3"/>
      <c r="U242" s="3"/>
      <c r="V242" s="3"/>
      <c r="W242" s="3"/>
    </row>
    <row r="243" spans="1:23" s="5" customFormat="1" ht="12.75">
      <c r="A243" s="3"/>
      <c r="B243" s="1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2"/>
      <c r="O243" s="2"/>
      <c r="P243" s="3"/>
      <c r="Q243" s="3"/>
      <c r="R243" s="3"/>
      <c r="S243" s="3"/>
      <c r="T243" s="3"/>
      <c r="U243" s="3"/>
      <c r="V243" s="3"/>
      <c r="W243" s="3"/>
    </row>
    <row r="244" spans="1:23" s="5" customFormat="1" ht="12.75">
      <c r="A244" s="3"/>
      <c r="B244" s="1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2"/>
      <c r="O244" s="2"/>
      <c r="P244" s="3"/>
      <c r="Q244" s="3"/>
      <c r="R244" s="3"/>
      <c r="S244" s="3"/>
      <c r="T244" s="3"/>
      <c r="U244" s="3"/>
      <c r="V244" s="3"/>
      <c r="W244" s="3"/>
    </row>
    <row r="245" spans="1:23" s="5" customFormat="1" ht="12.75">
      <c r="A245" s="3"/>
      <c r="B245" s="1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2"/>
      <c r="O245" s="2"/>
      <c r="P245" s="3"/>
      <c r="Q245" s="3"/>
      <c r="R245" s="3"/>
      <c r="S245" s="3"/>
      <c r="T245" s="3"/>
      <c r="U245" s="3"/>
      <c r="V245" s="3"/>
      <c r="W245" s="3"/>
    </row>
    <row r="246" spans="1:23" s="5" customFormat="1" ht="12.75">
      <c r="A246" s="3"/>
      <c r="B246" s="1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2"/>
      <c r="O246" s="2"/>
      <c r="P246" s="3"/>
      <c r="Q246" s="3"/>
      <c r="R246" s="3"/>
      <c r="S246" s="3"/>
      <c r="T246" s="3"/>
      <c r="U246" s="3"/>
      <c r="V246" s="3"/>
      <c r="W246" s="3"/>
    </row>
    <row r="247" spans="1:23" s="5" customFormat="1" ht="12.75">
      <c r="A247" s="3"/>
      <c r="B247" s="1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2"/>
      <c r="O247" s="2"/>
      <c r="P247" s="3"/>
      <c r="Q247" s="3"/>
      <c r="R247" s="3"/>
      <c r="S247" s="3"/>
      <c r="T247" s="3"/>
      <c r="U247" s="3"/>
      <c r="V247" s="3"/>
      <c r="W247" s="3"/>
    </row>
    <row r="248" spans="1:23" s="5" customFormat="1" ht="12.75">
      <c r="A248" s="3"/>
      <c r="B248" s="1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2"/>
      <c r="O248" s="2"/>
      <c r="P248" s="3"/>
      <c r="Q248" s="3"/>
      <c r="R248" s="3"/>
      <c r="S248" s="3"/>
      <c r="T248" s="3"/>
      <c r="U248" s="3"/>
      <c r="V248" s="3"/>
      <c r="W248" s="3"/>
    </row>
    <row r="249" spans="1:23" s="5" customFormat="1" ht="12.75">
      <c r="A249" s="3"/>
      <c r="B249" s="1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2"/>
      <c r="O249" s="2"/>
      <c r="P249" s="3"/>
      <c r="Q249" s="3"/>
      <c r="R249" s="3"/>
      <c r="S249" s="3"/>
      <c r="T249" s="3"/>
      <c r="U249" s="3"/>
      <c r="V249" s="3"/>
      <c r="W249" s="3"/>
    </row>
    <row r="250" spans="1:23" s="5" customFormat="1" ht="12.75">
      <c r="A250" s="3"/>
      <c r="B250" s="1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2"/>
      <c r="O250" s="2"/>
      <c r="P250" s="3"/>
      <c r="Q250" s="3"/>
      <c r="R250" s="3"/>
      <c r="S250" s="3"/>
      <c r="T250" s="3"/>
      <c r="U250" s="3"/>
      <c r="V250" s="3"/>
      <c r="W250" s="3"/>
    </row>
    <row r="251" spans="1:23" s="6" customFormat="1" ht="12.75">
      <c r="A251" s="3"/>
      <c r="B251" s="1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2"/>
      <c r="O251" s="2"/>
      <c r="P251" s="3"/>
      <c r="Q251" s="3"/>
      <c r="R251" s="3"/>
      <c r="S251" s="3"/>
      <c r="T251" s="3"/>
      <c r="U251" s="3"/>
      <c r="V251" s="3"/>
      <c r="W251" s="3"/>
    </row>
    <row r="252" spans="1:23" s="6" customFormat="1" ht="12.75">
      <c r="A252" s="3"/>
      <c r="B252" s="1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2"/>
      <c r="O252" s="2"/>
      <c r="P252" s="3"/>
      <c r="Q252" s="3"/>
      <c r="R252" s="3"/>
      <c r="S252" s="3"/>
      <c r="T252" s="3"/>
      <c r="U252" s="3"/>
      <c r="V252" s="3"/>
      <c r="W252" s="3"/>
    </row>
    <row r="253" spans="1:23" s="6" customFormat="1" ht="12.75">
      <c r="A253" s="3"/>
      <c r="B253" s="1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2"/>
      <c r="O253" s="2"/>
      <c r="P253" s="3"/>
      <c r="Q253" s="3"/>
      <c r="R253" s="3"/>
      <c r="S253" s="3"/>
      <c r="T253" s="3"/>
      <c r="U253" s="3"/>
      <c r="V253" s="3"/>
      <c r="W253" s="3"/>
    </row>
    <row r="254" spans="1:23" s="6" customFormat="1" ht="12.75">
      <c r="A254" s="3"/>
      <c r="B254" s="1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2"/>
      <c r="O254" s="2"/>
      <c r="P254" s="3"/>
      <c r="Q254" s="3"/>
      <c r="R254" s="3"/>
      <c r="S254" s="3"/>
      <c r="T254" s="3"/>
      <c r="U254" s="3"/>
      <c r="V254" s="3"/>
      <c r="W254" s="3"/>
    </row>
    <row r="255" spans="1:23" s="6" customFormat="1" ht="12.75">
      <c r="A255" s="3"/>
      <c r="B255" s="1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2"/>
      <c r="O255" s="2"/>
      <c r="P255" s="3"/>
      <c r="Q255" s="3"/>
      <c r="R255" s="3"/>
      <c r="S255" s="3"/>
      <c r="T255" s="3"/>
      <c r="U255" s="3"/>
      <c r="V255" s="3"/>
      <c r="W255" s="3"/>
    </row>
    <row r="256" spans="1:23" s="5" customFormat="1" ht="12.75">
      <c r="A256" s="3"/>
      <c r="B256" s="1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2"/>
      <c r="O256" s="2"/>
      <c r="P256" s="3"/>
      <c r="Q256" s="3"/>
      <c r="R256" s="3"/>
      <c r="S256" s="3"/>
      <c r="T256" s="3"/>
      <c r="U256" s="3"/>
      <c r="V256" s="3"/>
      <c r="W256" s="3"/>
    </row>
    <row r="257" spans="1:23" s="5" customFormat="1" ht="12.75">
      <c r="A257" s="3"/>
      <c r="B257" s="1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2"/>
      <c r="O257" s="2"/>
      <c r="P257" s="3"/>
      <c r="Q257" s="3"/>
      <c r="R257" s="3"/>
      <c r="S257" s="3"/>
      <c r="T257" s="3"/>
      <c r="U257" s="3"/>
      <c r="V257" s="3"/>
      <c r="W257" s="3"/>
    </row>
    <row r="258" spans="1:23" s="5" customFormat="1" ht="12.75">
      <c r="A258" s="3"/>
      <c r="B258" s="1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2"/>
      <c r="O258" s="2"/>
      <c r="P258" s="3"/>
      <c r="Q258" s="3"/>
      <c r="R258" s="3"/>
      <c r="S258" s="3"/>
      <c r="T258" s="3"/>
      <c r="U258" s="3"/>
      <c r="V258" s="3"/>
      <c r="W258" s="3"/>
    </row>
    <row r="259" spans="1:23" s="5" customFormat="1" ht="12.75">
      <c r="A259" s="3"/>
      <c r="B259" s="1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2"/>
      <c r="O259" s="2"/>
      <c r="P259" s="3"/>
      <c r="Q259" s="3"/>
      <c r="R259" s="3"/>
      <c r="S259" s="3"/>
      <c r="T259" s="3"/>
      <c r="U259" s="3"/>
      <c r="V259" s="3"/>
      <c r="W259" s="3"/>
    </row>
    <row r="260" spans="1:23" s="5" customFormat="1" ht="12.75">
      <c r="A260" s="3"/>
      <c r="B260" s="1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2"/>
      <c r="O260" s="2"/>
      <c r="P260" s="3"/>
      <c r="Q260" s="3"/>
      <c r="R260" s="3"/>
      <c r="S260" s="3"/>
      <c r="T260" s="3"/>
      <c r="U260" s="3"/>
      <c r="V260" s="3"/>
      <c r="W260" s="3"/>
    </row>
    <row r="261" spans="1:23" s="5" customFormat="1" ht="12.75">
      <c r="A261" s="3"/>
      <c r="B261" s="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2"/>
      <c r="O261" s="2"/>
      <c r="P261" s="3"/>
      <c r="Q261" s="3"/>
      <c r="R261" s="3"/>
      <c r="S261" s="3"/>
      <c r="T261" s="3"/>
      <c r="U261" s="3"/>
      <c r="V261" s="3"/>
      <c r="W261" s="3"/>
    </row>
    <row r="262" spans="1:23" s="5" customFormat="1" ht="12.75">
      <c r="A262" s="3"/>
      <c r="B262" s="1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2"/>
      <c r="O262" s="2"/>
      <c r="P262" s="3"/>
      <c r="Q262" s="3"/>
      <c r="R262" s="3"/>
      <c r="S262" s="3"/>
      <c r="T262" s="3"/>
      <c r="U262" s="3"/>
      <c r="V262" s="3"/>
      <c r="W262" s="3"/>
    </row>
    <row r="263" spans="1:23" s="5" customFormat="1" ht="12.75">
      <c r="A263" s="3"/>
      <c r="B263" s="1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2"/>
      <c r="O263" s="2"/>
      <c r="P263" s="3"/>
      <c r="Q263" s="3"/>
      <c r="R263" s="3"/>
      <c r="S263" s="3"/>
      <c r="T263" s="3"/>
      <c r="U263" s="3"/>
      <c r="V263" s="3"/>
      <c r="W263" s="3"/>
    </row>
    <row r="264" spans="1:23" s="5" customFormat="1" ht="12.75">
      <c r="A264" s="3"/>
      <c r="B264" s="1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2"/>
      <c r="O264" s="2"/>
      <c r="P264" s="3"/>
      <c r="Q264" s="3"/>
      <c r="R264" s="3"/>
      <c r="S264" s="3"/>
      <c r="T264" s="3"/>
      <c r="U264" s="3"/>
      <c r="V264" s="3"/>
      <c r="W264" s="3"/>
    </row>
    <row r="265" spans="1:23" s="6" customFormat="1" ht="12.75">
      <c r="A265" s="3"/>
      <c r="B265" s="1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2"/>
      <c r="O265" s="2"/>
      <c r="P265" s="3"/>
      <c r="Q265" s="3"/>
      <c r="R265" s="3"/>
      <c r="S265" s="3"/>
      <c r="T265" s="3"/>
      <c r="U265" s="3"/>
      <c r="V265" s="3"/>
      <c r="W265" s="3"/>
    </row>
    <row r="266" spans="1:23" s="6" customFormat="1" ht="12.75">
      <c r="A266" s="3"/>
      <c r="B266" s="1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2"/>
      <c r="O266" s="2"/>
      <c r="P266" s="3"/>
      <c r="Q266" s="3"/>
      <c r="R266" s="3"/>
      <c r="S266" s="3"/>
      <c r="T266" s="3"/>
      <c r="U266" s="3"/>
      <c r="V266" s="3"/>
      <c r="W266" s="3"/>
    </row>
    <row r="267" spans="1:23" s="6" customFormat="1" ht="12.75">
      <c r="A267" s="3"/>
      <c r="B267" s="1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2"/>
      <c r="O267" s="2"/>
      <c r="P267" s="3"/>
      <c r="Q267" s="3"/>
      <c r="R267" s="3"/>
      <c r="S267" s="3"/>
      <c r="T267" s="3"/>
      <c r="U267" s="3"/>
      <c r="V267" s="3"/>
      <c r="W267" s="3"/>
    </row>
    <row r="268" spans="1:23" s="5" customFormat="1" ht="12.75">
      <c r="A268" s="3"/>
      <c r="B268" s="1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2"/>
      <c r="O268" s="2"/>
      <c r="P268" s="3"/>
      <c r="Q268" s="3"/>
      <c r="R268" s="3"/>
      <c r="S268" s="3"/>
      <c r="T268" s="3"/>
      <c r="U268" s="3"/>
      <c r="V268" s="3"/>
      <c r="W268" s="3"/>
    </row>
    <row r="269" spans="1:23" s="5" customFormat="1" ht="12.75">
      <c r="A269" s="3"/>
      <c r="B269" s="1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2"/>
      <c r="O269" s="2"/>
      <c r="P269" s="3"/>
      <c r="Q269" s="3"/>
      <c r="R269" s="3"/>
      <c r="S269" s="3"/>
      <c r="T269" s="3"/>
      <c r="U269" s="3"/>
      <c r="V269" s="3"/>
      <c r="W269" s="3"/>
    </row>
    <row r="270" spans="1:23" s="5" customFormat="1" ht="12.75">
      <c r="A270" s="3"/>
      <c r="B270" s="1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2"/>
      <c r="O270" s="2"/>
      <c r="P270" s="3"/>
      <c r="Q270" s="3"/>
      <c r="R270" s="3"/>
      <c r="S270" s="3"/>
      <c r="T270" s="3"/>
      <c r="U270" s="3"/>
      <c r="V270" s="3"/>
      <c r="W270" s="3"/>
    </row>
    <row r="271" spans="1:23" s="5" customFormat="1" ht="12.75">
      <c r="A271" s="3"/>
      <c r="B271" s="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2"/>
      <c r="O271" s="2"/>
      <c r="P271" s="3"/>
      <c r="Q271" s="3"/>
      <c r="R271" s="3"/>
      <c r="S271" s="3"/>
      <c r="T271" s="3"/>
      <c r="U271" s="3"/>
      <c r="V271" s="3"/>
      <c r="W271" s="3"/>
    </row>
    <row r="272" spans="1:23" s="5" customFormat="1" ht="12.75">
      <c r="A272" s="3"/>
      <c r="B272" s="1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2"/>
      <c r="O272" s="2"/>
      <c r="P272" s="3"/>
      <c r="Q272" s="3"/>
      <c r="R272" s="3"/>
      <c r="S272" s="3"/>
      <c r="T272" s="3"/>
      <c r="U272" s="3"/>
      <c r="V272" s="3"/>
      <c r="W272" s="3"/>
    </row>
    <row r="273" spans="1:23" s="5" customFormat="1" ht="12.75">
      <c r="A273" s="3"/>
      <c r="B273" s="1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2"/>
      <c r="O273" s="2"/>
      <c r="P273" s="3"/>
      <c r="Q273" s="3"/>
      <c r="R273" s="3"/>
      <c r="S273" s="3"/>
      <c r="T273" s="3"/>
      <c r="U273" s="3"/>
      <c r="V273" s="3"/>
      <c r="W273" s="3"/>
    </row>
    <row r="274" spans="1:23" s="5" customFormat="1" ht="12.75">
      <c r="A274" s="3"/>
      <c r="B274" s="1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2"/>
      <c r="O274" s="2"/>
      <c r="P274" s="3"/>
      <c r="Q274" s="3"/>
      <c r="R274" s="3"/>
      <c r="S274" s="3"/>
      <c r="T274" s="3"/>
      <c r="U274" s="3"/>
      <c r="V274" s="3"/>
      <c r="W274" s="3"/>
    </row>
    <row r="275" spans="1:23" s="6" customFormat="1" ht="12.75">
      <c r="A275" s="3"/>
      <c r="B275" s="1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2"/>
      <c r="O275" s="2"/>
      <c r="P275" s="3"/>
      <c r="Q275" s="3"/>
      <c r="R275" s="3"/>
      <c r="S275" s="3"/>
      <c r="T275" s="3"/>
      <c r="U275" s="3"/>
      <c r="V275" s="3"/>
      <c r="W275" s="3"/>
    </row>
    <row r="276" spans="1:23" s="5" customFormat="1" ht="12.75">
      <c r="A276" s="3"/>
      <c r="B276" s="1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2"/>
      <c r="O276" s="2"/>
      <c r="P276" s="3"/>
      <c r="Q276" s="3"/>
      <c r="R276" s="3"/>
      <c r="S276" s="3"/>
      <c r="T276" s="3"/>
      <c r="U276" s="3"/>
      <c r="V276" s="3"/>
      <c r="W276" s="3"/>
    </row>
    <row r="277" spans="1:23" s="5" customFormat="1" ht="12.75">
      <c r="A277" s="3"/>
      <c r="B277" s="1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2"/>
      <c r="O277" s="2"/>
      <c r="P277" s="3"/>
      <c r="Q277" s="3"/>
      <c r="R277" s="3"/>
      <c r="S277" s="3"/>
      <c r="T277" s="3"/>
      <c r="U277" s="3"/>
      <c r="V277" s="3"/>
      <c r="W277" s="3"/>
    </row>
    <row r="278" spans="1:23" s="5" customFormat="1" ht="12.75">
      <c r="A278" s="3"/>
      <c r="B278" s="1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2"/>
      <c r="O278" s="2"/>
      <c r="P278" s="3"/>
      <c r="Q278" s="3"/>
      <c r="R278" s="3"/>
      <c r="S278" s="3"/>
      <c r="T278" s="3"/>
      <c r="U278" s="3"/>
      <c r="V278" s="3"/>
      <c r="W278" s="3"/>
    </row>
    <row r="279" spans="1:23" s="5" customFormat="1" ht="12.75">
      <c r="A279" s="3"/>
      <c r="B279" s="1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2"/>
      <c r="O279" s="2"/>
      <c r="P279" s="3"/>
      <c r="Q279" s="3"/>
      <c r="R279" s="3"/>
      <c r="S279" s="3"/>
      <c r="T279" s="3"/>
      <c r="U279" s="3"/>
      <c r="V279" s="3"/>
      <c r="W279" s="3"/>
    </row>
    <row r="280" spans="1:23" s="5" customFormat="1" ht="12.75">
      <c r="A280" s="3"/>
      <c r="B280" s="1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2"/>
      <c r="O280" s="2"/>
      <c r="P280" s="3"/>
      <c r="Q280" s="3"/>
      <c r="R280" s="3"/>
      <c r="S280" s="3"/>
      <c r="T280" s="3"/>
      <c r="U280" s="3"/>
      <c r="V280" s="3"/>
      <c r="W280" s="3"/>
    </row>
    <row r="281" spans="1:23" s="5" customFormat="1" ht="12.75">
      <c r="A281" s="3"/>
      <c r="B281" s="1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2"/>
      <c r="O281" s="2"/>
      <c r="P281" s="3"/>
      <c r="Q281" s="3"/>
      <c r="R281" s="3"/>
      <c r="S281" s="3"/>
      <c r="T281" s="3"/>
      <c r="U281" s="3"/>
      <c r="V281" s="3"/>
      <c r="W281" s="3"/>
    </row>
    <row r="282" spans="1:23" s="5" customFormat="1" ht="12.75">
      <c r="A282" s="3"/>
      <c r="B282" s="1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2"/>
      <c r="O282" s="2"/>
      <c r="P282" s="3"/>
      <c r="Q282" s="3"/>
      <c r="R282" s="3"/>
      <c r="S282" s="3"/>
      <c r="T282" s="3"/>
      <c r="U282" s="3"/>
      <c r="V282" s="3"/>
      <c r="W282" s="3"/>
    </row>
    <row r="283" spans="1:23" s="5" customFormat="1" ht="12.75">
      <c r="A283" s="3"/>
      <c r="B283" s="1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2"/>
      <c r="O283" s="2"/>
      <c r="P283" s="3"/>
      <c r="Q283" s="3"/>
      <c r="R283" s="3"/>
      <c r="S283" s="3"/>
      <c r="T283" s="3"/>
      <c r="U283" s="3"/>
      <c r="V283" s="3"/>
      <c r="W283" s="3"/>
    </row>
    <row r="284" spans="1:23" s="5" customFormat="1" ht="12.75">
      <c r="A284" s="3"/>
      <c r="B284" s="1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2"/>
      <c r="O284" s="2"/>
      <c r="P284" s="3"/>
      <c r="Q284" s="3"/>
      <c r="R284" s="3"/>
      <c r="S284" s="3"/>
      <c r="T284" s="3"/>
      <c r="U284" s="3"/>
      <c r="V284" s="3"/>
      <c r="W284" s="3"/>
    </row>
  </sheetData>
  <sheetProtection/>
  <mergeCells count="203">
    <mergeCell ref="I1:P1"/>
    <mergeCell ref="A171:B171"/>
    <mergeCell ref="A169:B169"/>
    <mergeCell ref="A128:B128"/>
    <mergeCell ref="I128:N128"/>
    <mergeCell ref="P128:W128"/>
    <mergeCell ref="A168:B168"/>
    <mergeCell ref="C159:H159"/>
    <mergeCell ref="A164:E164"/>
    <mergeCell ref="A162:B162"/>
    <mergeCell ref="A144:B144"/>
    <mergeCell ref="P144:W144"/>
    <mergeCell ref="P120:W120"/>
    <mergeCell ref="I127:N127"/>
    <mergeCell ref="P127:W127"/>
    <mergeCell ref="A131:N131"/>
    <mergeCell ref="A143:B143"/>
    <mergeCell ref="I143:N143"/>
    <mergeCell ref="P143:W143"/>
    <mergeCell ref="I120:N120"/>
    <mergeCell ref="A170:B170"/>
    <mergeCell ref="I170:N170"/>
    <mergeCell ref="P170:W170"/>
    <mergeCell ref="I163:N163"/>
    <mergeCell ref="A157:B157"/>
    <mergeCell ref="I157:N157"/>
    <mergeCell ref="P157:W157"/>
    <mergeCell ref="I158:N158"/>
    <mergeCell ref="P158:W158"/>
    <mergeCell ref="A158:B158"/>
    <mergeCell ref="A159:B159"/>
    <mergeCell ref="A120:B120"/>
    <mergeCell ref="P89:W89"/>
    <mergeCell ref="I117:N117"/>
    <mergeCell ref="P117:W117"/>
    <mergeCell ref="C92:H92"/>
    <mergeCell ref="I92:N92"/>
    <mergeCell ref="P92:W92"/>
    <mergeCell ref="A115:B115"/>
    <mergeCell ref="A118:B118"/>
    <mergeCell ref="I118:N118"/>
    <mergeCell ref="P26:W26"/>
    <mergeCell ref="A26:B26"/>
    <mergeCell ref="P27:W27"/>
    <mergeCell ref="P28:W28"/>
    <mergeCell ref="A27:B27"/>
    <mergeCell ref="A48:B48"/>
    <mergeCell ref="I48:N48"/>
    <mergeCell ref="P48:W48"/>
    <mergeCell ref="I29:N29"/>
    <mergeCell ref="I47:N47"/>
    <mergeCell ref="A29:B29"/>
    <mergeCell ref="A47:B47"/>
    <mergeCell ref="P47:W47"/>
    <mergeCell ref="A9:B9"/>
    <mergeCell ref="I9:N9"/>
    <mergeCell ref="A10:B10"/>
    <mergeCell ref="C10:H10"/>
    <mergeCell ref="I10:N10"/>
    <mergeCell ref="I28:N28"/>
    <mergeCell ref="I26:N26"/>
    <mergeCell ref="I27:N27"/>
    <mergeCell ref="C4:H4"/>
    <mergeCell ref="I4:N4"/>
    <mergeCell ref="A4:B4"/>
    <mergeCell ref="A25:B25"/>
    <mergeCell ref="I25:N25"/>
    <mergeCell ref="P25:W25"/>
    <mergeCell ref="A7:B7"/>
    <mergeCell ref="A202:A203"/>
    <mergeCell ref="B202:B203"/>
    <mergeCell ref="A201:I201"/>
    <mergeCell ref="C202:H202"/>
    <mergeCell ref="I202:L202"/>
    <mergeCell ref="P10:W10"/>
    <mergeCell ref="P7:W7"/>
    <mergeCell ref="P8:W8"/>
    <mergeCell ref="P9:W9"/>
    <mergeCell ref="A156:B156"/>
    <mergeCell ref="U202:V203"/>
    <mergeCell ref="W202:W203"/>
    <mergeCell ref="P201:W201"/>
    <mergeCell ref="N202:N203"/>
    <mergeCell ref="I168:N168"/>
    <mergeCell ref="P168:W168"/>
    <mergeCell ref="I169:N169"/>
    <mergeCell ref="P169:W169"/>
    <mergeCell ref="A161:B161"/>
    <mergeCell ref="A197:B197"/>
    <mergeCell ref="I197:N197"/>
    <mergeCell ref="P197:W197"/>
    <mergeCell ref="W2:W3"/>
    <mergeCell ref="O2:Q3"/>
    <mergeCell ref="R2:T3"/>
    <mergeCell ref="C2:H2"/>
    <mergeCell ref="M2:M3"/>
    <mergeCell ref="U2:V3"/>
    <mergeCell ref="I7:N7"/>
    <mergeCell ref="P4:W4"/>
    <mergeCell ref="A8:B8"/>
    <mergeCell ref="I8:N8"/>
    <mergeCell ref="A2:A3"/>
    <mergeCell ref="B2:B3"/>
    <mergeCell ref="N2:N3"/>
    <mergeCell ref="I2:L2"/>
    <mergeCell ref="I199:N199"/>
    <mergeCell ref="O202:Q203"/>
    <mergeCell ref="R202:T203"/>
    <mergeCell ref="A198:B198"/>
    <mergeCell ref="I198:N198"/>
    <mergeCell ref="P198:W198"/>
    <mergeCell ref="A196:B196"/>
    <mergeCell ref="I196:N196"/>
    <mergeCell ref="P196:W196"/>
    <mergeCell ref="M202:M203"/>
    <mergeCell ref="A70:B70"/>
    <mergeCell ref="I70:N70"/>
    <mergeCell ref="P70:W70"/>
    <mergeCell ref="I82:N82"/>
    <mergeCell ref="I162:N162"/>
    <mergeCell ref="I160:N160"/>
    <mergeCell ref="I159:N159"/>
    <mergeCell ref="P160:W160"/>
    <mergeCell ref="I129:N129"/>
    <mergeCell ref="P129:W129"/>
    <mergeCell ref="P161:W161"/>
    <mergeCell ref="I144:N144"/>
    <mergeCell ref="P159:W159"/>
    <mergeCell ref="I156:N156"/>
    <mergeCell ref="A145:N145"/>
    <mergeCell ref="P156:W156"/>
    <mergeCell ref="A130:J130"/>
    <mergeCell ref="A142:B142"/>
    <mergeCell ref="I142:N142"/>
    <mergeCell ref="P142:W142"/>
    <mergeCell ref="A129:B129"/>
    <mergeCell ref="A88:B88"/>
    <mergeCell ref="I161:N161"/>
    <mergeCell ref="A160:B160"/>
    <mergeCell ref="A75:B75"/>
    <mergeCell ref="I75:N75"/>
    <mergeCell ref="P75:W75"/>
    <mergeCell ref="A76:B76"/>
    <mergeCell ref="P80:W80"/>
    <mergeCell ref="A81:B81"/>
    <mergeCell ref="I81:N81"/>
    <mergeCell ref="P58:W58"/>
    <mergeCell ref="A60:B60"/>
    <mergeCell ref="A68:B68"/>
    <mergeCell ref="I68:N68"/>
    <mergeCell ref="P79:W79"/>
    <mergeCell ref="P68:W68"/>
    <mergeCell ref="A58:B58"/>
    <mergeCell ref="A69:B69"/>
    <mergeCell ref="I69:N69"/>
    <mergeCell ref="P69:W69"/>
    <mergeCell ref="I74:N74"/>
    <mergeCell ref="P74:W74"/>
    <mergeCell ref="I80:N80"/>
    <mergeCell ref="A73:B73"/>
    <mergeCell ref="I73:N73"/>
    <mergeCell ref="P73:W73"/>
    <mergeCell ref="A74:B74"/>
    <mergeCell ref="A57:B57"/>
    <mergeCell ref="I57:N57"/>
    <mergeCell ref="A59:B59"/>
    <mergeCell ref="I59:N59"/>
    <mergeCell ref="P59:W59"/>
    <mergeCell ref="P49:W49"/>
    <mergeCell ref="A50:B50"/>
    <mergeCell ref="A49:B49"/>
    <mergeCell ref="I49:N49"/>
    <mergeCell ref="I58:N58"/>
    <mergeCell ref="P57:W57"/>
    <mergeCell ref="A79:B79"/>
    <mergeCell ref="I79:N79"/>
    <mergeCell ref="I90:N90"/>
    <mergeCell ref="I115:N115"/>
    <mergeCell ref="A92:B92"/>
    <mergeCell ref="A80:B80"/>
    <mergeCell ref="A84:E84"/>
    <mergeCell ref="I89:N89"/>
    <mergeCell ref="P118:W118"/>
    <mergeCell ref="I116:N116"/>
    <mergeCell ref="I88:N88"/>
    <mergeCell ref="P88:W88"/>
    <mergeCell ref="A89:B89"/>
    <mergeCell ref="P81:W81"/>
    <mergeCell ref="P115:W115"/>
    <mergeCell ref="A90:B90"/>
    <mergeCell ref="I119:N119"/>
    <mergeCell ref="P119:W119"/>
    <mergeCell ref="A123:B123"/>
    <mergeCell ref="A127:B127"/>
    <mergeCell ref="A114:B114"/>
    <mergeCell ref="I114:N114"/>
    <mergeCell ref="P114:W114"/>
    <mergeCell ref="A117:B117"/>
    <mergeCell ref="C117:H117"/>
    <mergeCell ref="P116:W116"/>
    <mergeCell ref="P90:W90"/>
    <mergeCell ref="A116:B116"/>
    <mergeCell ref="A119:B119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zoomScalePageLayoutView="0" workbookViewId="0" topLeftCell="A4">
      <selection activeCell="A39" sqref="A39"/>
    </sheetView>
  </sheetViews>
  <sheetFormatPr defaultColWidth="10.7109375" defaultRowHeight="12.75"/>
  <cols>
    <col min="1" max="1" width="16.8515625" style="3" customWidth="1"/>
    <col min="2" max="2" width="39.421875" style="1" customWidth="1"/>
    <col min="3" max="4" width="4.28125" style="4" customWidth="1"/>
    <col min="5" max="5" width="4.00390625" style="4" customWidth="1"/>
    <col min="6" max="11" width="4.28125" style="4" customWidth="1"/>
    <col min="12" max="12" width="4.8515625" style="4" customWidth="1"/>
    <col min="13" max="13" width="4.28125" style="4" customWidth="1"/>
    <col min="14" max="15" width="4.28125" style="2" customWidth="1"/>
    <col min="16" max="16" width="19.8515625" style="3" customWidth="1"/>
    <col min="17" max="17" width="36.28125" style="3" customWidth="1"/>
    <col min="18" max="18" width="4.28125" style="3" customWidth="1"/>
    <col min="19" max="19" width="17.421875" style="3" customWidth="1"/>
    <col min="20" max="20" width="41.140625" style="3" customWidth="1"/>
    <col min="21" max="21" width="15.421875" style="3" hidden="1" customWidth="1"/>
    <col min="22" max="22" width="41.140625" style="3" hidden="1" customWidth="1"/>
    <col min="23" max="23" width="22.8515625" style="3" customWidth="1"/>
    <col min="24" max="16384" width="10.7109375" style="2" customWidth="1"/>
  </cols>
  <sheetData>
    <row r="1" spans="1:23" ht="26.25" thickBot="1">
      <c r="A1" s="320" t="s">
        <v>468</v>
      </c>
      <c r="B1" s="319"/>
      <c r="C1" s="14"/>
      <c r="D1" s="14"/>
      <c r="E1" s="14"/>
      <c r="F1" s="14"/>
      <c r="G1" s="14"/>
      <c r="H1" s="14"/>
      <c r="I1" s="14"/>
      <c r="J1" s="765" t="s">
        <v>450</v>
      </c>
      <c r="K1" s="765"/>
      <c r="L1" s="765"/>
      <c r="M1" s="765"/>
      <c r="N1" s="765"/>
      <c r="O1" s="765"/>
      <c r="P1" s="765"/>
      <c r="Q1" s="14"/>
      <c r="R1" s="14"/>
      <c r="W1" s="4"/>
    </row>
    <row r="2" spans="1:23" s="501" customFormat="1" ht="18" customHeight="1" thickTop="1">
      <c r="A2" s="734" t="s">
        <v>3</v>
      </c>
      <c r="B2" s="692" t="s">
        <v>2</v>
      </c>
      <c r="C2" s="701" t="s">
        <v>39</v>
      </c>
      <c r="D2" s="702"/>
      <c r="E2" s="702"/>
      <c r="F2" s="702"/>
      <c r="G2" s="702"/>
      <c r="H2" s="703"/>
      <c r="I2" s="701" t="s">
        <v>41</v>
      </c>
      <c r="J2" s="702"/>
      <c r="K2" s="702"/>
      <c r="L2" s="702"/>
      <c r="M2" s="787" t="s">
        <v>42</v>
      </c>
      <c r="N2" s="787" t="s">
        <v>43</v>
      </c>
      <c r="O2" s="686" t="s">
        <v>4</v>
      </c>
      <c r="P2" s="687"/>
      <c r="Q2" s="688"/>
      <c r="R2" s="686" t="s">
        <v>5</v>
      </c>
      <c r="S2" s="687"/>
      <c r="T2" s="688"/>
      <c r="U2" s="699" t="s">
        <v>18</v>
      </c>
      <c r="V2" s="699"/>
      <c r="W2" s="699" t="s">
        <v>6</v>
      </c>
    </row>
    <row r="3" spans="1:23" s="501" customFormat="1" ht="12.75" customHeight="1" thickBot="1">
      <c r="A3" s="735"/>
      <c r="B3" s="720"/>
      <c r="C3" s="24">
        <v>1</v>
      </c>
      <c r="D3" s="25">
        <v>2</v>
      </c>
      <c r="E3" s="25">
        <v>3</v>
      </c>
      <c r="F3" s="25">
        <v>4</v>
      </c>
      <c r="G3" s="25">
        <v>5</v>
      </c>
      <c r="H3" s="26">
        <v>6</v>
      </c>
      <c r="I3" s="24" t="s">
        <v>0</v>
      </c>
      <c r="J3" s="25" t="s">
        <v>1</v>
      </c>
      <c r="K3" s="25" t="s">
        <v>16</v>
      </c>
      <c r="L3" s="25" t="s">
        <v>40</v>
      </c>
      <c r="M3" s="788"/>
      <c r="N3" s="788"/>
      <c r="O3" s="689"/>
      <c r="P3" s="690"/>
      <c r="Q3" s="691"/>
      <c r="R3" s="689"/>
      <c r="S3" s="690"/>
      <c r="T3" s="691"/>
      <c r="U3" s="700"/>
      <c r="V3" s="700"/>
      <c r="W3" s="700"/>
    </row>
    <row r="4" spans="1:23" s="5" customFormat="1" ht="13.5" thickBot="1">
      <c r="A4" s="658" t="s">
        <v>17</v>
      </c>
      <c r="B4" s="737"/>
      <c r="C4" s="740"/>
      <c r="D4" s="723"/>
      <c r="E4" s="723"/>
      <c r="F4" s="723"/>
      <c r="G4" s="723"/>
      <c r="H4" s="741"/>
      <c r="I4" s="740"/>
      <c r="J4" s="723"/>
      <c r="K4" s="723"/>
      <c r="L4" s="723"/>
      <c r="M4" s="723"/>
      <c r="N4" s="741"/>
      <c r="O4" s="526"/>
      <c r="P4" s="706"/>
      <c r="Q4" s="706"/>
      <c r="R4" s="706"/>
      <c r="S4" s="706"/>
      <c r="T4" s="706"/>
      <c r="U4" s="707"/>
      <c r="V4" s="707"/>
      <c r="W4" s="708"/>
    </row>
    <row r="5" spans="1:23" s="5" customFormat="1" ht="12.75">
      <c r="A5" s="326" t="s">
        <v>379</v>
      </c>
      <c r="B5" s="321" t="s">
        <v>50</v>
      </c>
      <c r="C5" s="211" t="s">
        <v>44</v>
      </c>
      <c r="D5" s="212"/>
      <c r="E5" s="212"/>
      <c r="F5" s="212"/>
      <c r="G5" s="212"/>
      <c r="H5" s="213"/>
      <c r="I5" s="44"/>
      <c r="J5" s="45">
        <v>2</v>
      </c>
      <c r="K5" s="45"/>
      <c r="L5" s="223"/>
      <c r="M5" s="82">
        <v>0</v>
      </c>
      <c r="N5" s="82" t="s">
        <v>51</v>
      </c>
      <c r="O5" s="30"/>
      <c r="P5" s="15"/>
      <c r="Q5" s="17"/>
      <c r="R5" s="537"/>
      <c r="S5" s="13"/>
      <c r="T5" s="11"/>
      <c r="U5" s="13"/>
      <c r="V5" s="13"/>
      <c r="W5" s="281" t="s">
        <v>103</v>
      </c>
    </row>
    <row r="6" spans="1:23" s="5" customFormat="1" ht="13.5" thickBot="1">
      <c r="A6" s="327" t="s">
        <v>380</v>
      </c>
      <c r="B6" s="322" t="s">
        <v>381</v>
      </c>
      <c r="C6" s="323" t="s">
        <v>44</v>
      </c>
      <c r="D6" s="324"/>
      <c r="E6" s="324"/>
      <c r="F6" s="324"/>
      <c r="G6" s="324"/>
      <c r="H6" s="325"/>
      <c r="I6" s="67"/>
      <c r="J6" s="68">
        <v>2</v>
      </c>
      <c r="K6" s="68"/>
      <c r="L6" s="224"/>
      <c r="M6" s="227">
        <v>0</v>
      </c>
      <c r="N6" s="227" t="s">
        <v>51</v>
      </c>
      <c r="O6" s="30"/>
      <c r="P6" s="15"/>
      <c r="Q6" s="16"/>
      <c r="R6" s="340"/>
      <c r="S6" s="13"/>
      <c r="T6" s="11"/>
      <c r="U6" s="13"/>
      <c r="V6" s="13"/>
      <c r="W6" s="281" t="s">
        <v>103</v>
      </c>
    </row>
    <row r="7" spans="1:23" s="5" customFormat="1" ht="12.75">
      <c r="A7" s="634" t="s">
        <v>47</v>
      </c>
      <c r="B7" s="633"/>
      <c r="C7" s="217"/>
      <c r="D7" s="210">
        <f>SUMIF(D5:D6,"=x",$I5:$I6)+SUMIF(D5:D6,"=x",$J5:$J6)+SUMIF(D5:D6,"=x",$K5:$K6)</f>
        <v>0</v>
      </c>
      <c r="E7" s="210">
        <f>SUMIF(E5:E6,"=x",$I5:$I6)+SUMIF(E5:E6,"=x",$J5:$J6)+SUMIF(E5:E6,"=x",$K5:$K6)</f>
        <v>0</v>
      </c>
      <c r="F7" s="210">
        <f>SUMIF(F5:F6,"=x",$I5:$I6)+SUMIF(F5:F6,"=x",$J5:$J6)+SUMIF(F5:F6,"=x",$K5:$K6)</f>
        <v>0</v>
      </c>
      <c r="G7" s="210">
        <f>SUMIF(G5:G6,"=x",$I5:$I6)+SUMIF(G5:G6,"=x",$J5:$J6)+SUMIF(G5:G6,"=x",$K5:$K6)</f>
        <v>0</v>
      </c>
      <c r="H7" s="221">
        <f>SUMIF(H5:H6,"=x",$I5:$I6)+SUMIF(H5:H6,"=x",$J5:$J6)+SUMIF(H5:H6,"=x",$K5:$K6)</f>
        <v>0</v>
      </c>
      <c r="I7" s="645">
        <v>4</v>
      </c>
      <c r="J7" s="646"/>
      <c r="K7" s="646"/>
      <c r="L7" s="646"/>
      <c r="M7" s="646"/>
      <c r="N7" s="647"/>
      <c r="O7" s="517"/>
      <c r="P7" s="623"/>
      <c r="Q7" s="623"/>
      <c r="R7" s="623"/>
      <c r="S7" s="623"/>
      <c r="T7" s="623"/>
      <c r="U7" s="623"/>
      <c r="V7" s="623"/>
      <c r="W7" s="624"/>
    </row>
    <row r="8" spans="1:23" s="5" customFormat="1" ht="12.75">
      <c r="A8" s="642" t="s">
        <v>48</v>
      </c>
      <c r="B8" s="643"/>
      <c r="C8" s="37">
        <f aca="true" t="shared" si="0" ref="C8:H8">SUMIF(C5:C6,"=x",$M5:$M6)</f>
        <v>0</v>
      </c>
      <c r="D8" s="37">
        <f t="shared" si="0"/>
        <v>0</v>
      </c>
      <c r="E8" s="37">
        <f t="shared" si="0"/>
        <v>0</v>
      </c>
      <c r="F8" s="37">
        <f t="shared" si="0"/>
        <v>0</v>
      </c>
      <c r="G8" s="37">
        <f t="shared" si="0"/>
        <v>0</v>
      </c>
      <c r="H8" s="38">
        <f t="shared" si="0"/>
        <v>0</v>
      </c>
      <c r="I8" s="654">
        <v>0</v>
      </c>
      <c r="J8" s="628"/>
      <c r="K8" s="628"/>
      <c r="L8" s="628"/>
      <c r="M8" s="628"/>
      <c r="N8" s="655"/>
      <c r="O8" s="518"/>
      <c r="P8" s="623"/>
      <c r="Q8" s="623"/>
      <c r="R8" s="623"/>
      <c r="S8" s="623"/>
      <c r="T8" s="623"/>
      <c r="U8" s="623"/>
      <c r="V8" s="623"/>
      <c r="W8" s="624"/>
    </row>
    <row r="9" spans="1:23" s="5" customFormat="1" ht="12.75">
      <c r="A9" s="625" t="s">
        <v>49</v>
      </c>
      <c r="B9" s="641"/>
      <c r="C9" s="33">
        <f aca="true" t="shared" si="1" ref="C9:H9">SUMPRODUCT(--(C5:C6="x"),--($N5:$N6="K"))</f>
        <v>0</v>
      </c>
      <c r="D9" s="33">
        <f t="shared" si="1"/>
        <v>0</v>
      </c>
      <c r="E9" s="33">
        <f t="shared" si="1"/>
        <v>0</v>
      </c>
      <c r="F9" s="33">
        <f t="shared" si="1"/>
        <v>0</v>
      </c>
      <c r="G9" s="33">
        <f t="shared" si="1"/>
        <v>0</v>
      </c>
      <c r="H9" s="34">
        <f t="shared" si="1"/>
        <v>0</v>
      </c>
      <c r="I9" s="648">
        <v>0</v>
      </c>
      <c r="J9" s="649"/>
      <c r="K9" s="649"/>
      <c r="L9" s="649"/>
      <c r="M9" s="649"/>
      <c r="N9" s="650"/>
      <c r="O9" s="515"/>
      <c r="P9" s="623"/>
      <c r="Q9" s="623"/>
      <c r="R9" s="623"/>
      <c r="S9" s="623"/>
      <c r="T9" s="623"/>
      <c r="U9" s="623"/>
      <c r="V9" s="623"/>
      <c r="W9" s="624"/>
    </row>
    <row r="10" spans="1:23" s="5" customFormat="1" ht="13.5" thickBot="1">
      <c r="A10" s="658" t="s">
        <v>484</v>
      </c>
      <c r="B10" s="737"/>
      <c r="C10" s="740"/>
      <c r="D10" s="723"/>
      <c r="E10" s="723"/>
      <c r="F10" s="723"/>
      <c r="G10" s="723"/>
      <c r="H10" s="741"/>
      <c r="I10" s="740"/>
      <c r="J10" s="723"/>
      <c r="K10" s="723"/>
      <c r="L10" s="723"/>
      <c r="M10" s="723"/>
      <c r="N10" s="741"/>
      <c r="O10" s="520"/>
      <c r="P10" s="707"/>
      <c r="Q10" s="707"/>
      <c r="R10" s="707"/>
      <c r="S10" s="707"/>
      <c r="T10" s="707"/>
      <c r="U10" s="707"/>
      <c r="V10" s="707"/>
      <c r="W10" s="708"/>
    </row>
    <row r="11" spans="1:23" s="5" customFormat="1" ht="12.75">
      <c r="A11" s="358" t="s">
        <v>328</v>
      </c>
      <c r="B11" s="73" t="s">
        <v>448</v>
      </c>
      <c r="C11" s="211" t="s">
        <v>44</v>
      </c>
      <c r="D11" s="212"/>
      <c r="E11" s="212"/>
      <c r="F11" s="212"/>
      <c r="G11" s="212"/>
      <c r="H11" s="213"/>
      <c r="I11" s="44">
        <v>2</v>
      </c>
      <c r="J11" s="45"/>
      <c r="K11" s="45"/>
      <c r="L11" s="46"/>
      <c r="M11" s="82">
        <v>2</v>
      </c>
      <c r="N11" s="82" t="s">
        <v>45</v>
      </c>
      <c r="O11" s="30"/>
      <c r="P11" s="13"/>
      <c r="Q11" s="17"/>
      <c r="R11" s="537"/>
      <c r="S11" s="13"/>
      <c r="T11" s="11"/>
      <c r="U11" s="13"/>
      <c r="V11" s="285"/>
      <c r="W11" s="281" t="s">
        <v>104</v>
      </c>
    </row>
    <row r="12" spans="1:23" s="5" customFormat="1" ht="12.75">
      <c r="A12" s="66" t="s">
        <v>262</v>
      </c>
      <c r="B12" s="74" t="s">
        <v>418</v>
      </c>
      <c r="C12" s="28" t="s">
        <v>44</v>
      </c>
      <c r="D12" s="18"/>
      <c r="E12" s="18"/>
      <c r="F12" s="18"/>
      <c r="G12" s="18"/>
      <c r="H12" s="47"/>
      <c r="I12" s="28">
        <v>2</v>
      </c>
      <c r="J12" s="18"/>
      <c r="K12" s="18"/>
      <c r="L12" s="47"/>
      <c r="M12" s="30">
        <v>2</v>
      </c>
      <c r="N12" s="30" t="s">
        <v>45</v>
      </c>
      <c r="O12" s="30"/>
      <c r="P12" s="30"/>
      <c r="Q12" s="16"/>
      <c r="R12" s="340"/>
      <c r="S12" s="30"/>
      <c r="T12" s="49"/>
      <c r="U12" s="30"/>
      <c r="V12" s="123"/>
      <c r="W12" s="75" t="s">
        <v>105</v>
      </c>
    </row>
    <row r="13" spans="1:23" s="5" customFormat="1" ht="12.75">
      <c r="A13" s="66" t="s">
        <v>263</v>
      </c>
      <c r="B13" s="74" t="s">
        <v>417</v>
      </c>
      <c r="C13" s="28" t="s">
        <v>44</v>
      </c>
      <c r="D13" s="18"/>
      <c r="E13" s="18"/>
      <c r="F13" s="18"/>
      <c r="G13" s="18"/>
      <c r="H13" s="47"/>
      <c r="I13" s="28">
        <v>2</v>
      </c>
      <c r="J13" s="18"/>
      <c r="K13" s="18"/>
      <c r="L13" s="47"/>
      <c r="M13" s="42">
        <v>2</v>
      </c>
      <c r="N13" s="30" t="s">
        <v>45</v>
      </c>
      <c r="O13" s="353" t="s">
        <v>470</v>
      </c>
      <c r="P13" s="53" t="s">
        <v>264</v>
      </c>
      <c r="Q13" s="22" t="s">
        <v>99</v>
      </c>
      <c r="R13" s="353"/>
      <c r="S13" s="53"/>
      <c r="T13" s="243"/>
      <c r="U13" s="30"/>
      <c r="V13" s="123"/>
      <c r="W13" s="75" t="s">
        <v>106</v>
      </c>
    </row>
    <row r="14" spans="1:23" s="5" customFormat="1" ht="12.75">
      <c r="A14" s="66" t="s">
        <v>264</v>
      </c>
      <c r="B14" s="74" t="s">
        <v>416</v>
      </c>
      <c r="C14" s="28" t="s">
        <v>44</v>
      </c>
      <c r="D14" s="18"/>
      <c r="E14" s="18"/>
      <c r="F14" s="18"/>
      <c r="G14" s="18"/>
      <c r="H14" s="47"/>
      <c r="I14" s="28"/>
      <c r="J14" s="18">
        <v>1</v>
      </c>
      <c r="K14" s="18"/>
      <c r="L14" s="47"/>
      <c r="M14" s="42">
        <v>1</v>
      </c>
      <c r="N14" s="30" t="s">
        <v>46</v>
      </c>
      <c r="O14" s="353" t="s">
        <v>470</v>
      </c>
      <c r="P14" s="53" t="s">
        <v>263</v>
      </c>
      <c r="Q14" s="22" t="s">
        <v>100</v>
      </c>
      <c r="R14" s="74"/>
      <c r="S14" s="30"/>
      <c r="T14" s="49"/>
      <c r="U14" s="30"/>
      <c r="V14" s="123"/>
      <c r="W14" s="75" t="s">
        <v>106</v>
      </c>
    </row>
    <row r="15" spans="1:23" s="5" customFormat="1" ht="12.75">
      <c r="A15" s="64" t="s">
        <v>452</v>
      </c>
      <c r="B15" s="64" t="s">
        <v>453</v>
      </c>
      <c r="C15" s="278" t="s">
        <v>44</v>
      </c>
      <c r="D15" s="136"/>
      <c r="E15" s="136"/>
      <c r="F15" s="136"/>
      <c r="G15" s="136"/>
      <c r="H15" s="279"/>
      <c r="I15" s="278">
        <v>2</v>
      </c>
      <c r="J15" s="136"/>
      <c r="K15" s="136"/>
      <c r="L15" s="279"/>
      <c r="M15" s="288">
        <v>3</v>
      </c>
      <c r="N15" s="284" t="s">
        <v>222</v>
      </c>
      <c r="O15" s="615"/>
      <c r="P15" s="39"/>
      <c r="Q15" s="310"/>
      <c r="R15" s="74"/>
      <c r="S15" s="30"/>
      <c r="T15" s="49"/>
      <c r="U15" s="30"/>
      <c r="V15" s="123"/>
      <c r="W15" s="75" t="s">
        <v>107</v>
      </c>
    </row>
    <row r="16" spans="1:23" s="5" customFormat="1" ht="12.75">
      <c r="A16" s="39" t="s">
        <v>265</v>
      </c>
      <c r="B16" s="280" t="s">
        <v>415</v>
      </c>
      <c r="C16" s="278" t="s">
        <v>44</v>
      </c>
      <c r="D16" s="136"/>
      <c r="E16" s="136"/>
      <c r="F16" s="136"/>
      <c r="G16" s="136"/>
      <c r="H16" s="279"/>
      <c r="I16" s="278"/>
      <c r="J16" s="136">
        <v>2</v>
      </c>
      <c r="K16" s="136"/>
      <c r="L16" s="279"/>
      <c r="M16" s="288">
        <v>2</v>
      </c>
      <c r="N16" s="284" t="s">
        <v>46</v>
      </c>
      <c r="O16" s="615" t="s">
        <v>470</v>
      </c>
      <c r="P16" s="64" t="s">
        <v>452</v>
      </c>
      <c r="Q16" s="64" t="s">
        <v>471</v>
      </c>
      <c r="R16" s="53"/>
      <c r="S16" s="30"/>
      <c r="T16" s="49"/>
      <c r="U16" s="30"/>
      <c r="V16" s="123"/>
      <c r="W16" s="75" t="s">
        <v>107</v>
      </c>
    </row>
    <row r="17" spans="1:23" s="5" customFormat="1" ht="12.75">
      <c r="A17" s="432" t="s">
        <v>266</v>
      </c>
      <c r="B17" s="39" t="s">
        <v>414</v>
      </c>
      <c r="C17" s="278" t="s">
        <v>44</v>
      </c>
      <c r="D17" s="136"/>
      <c r="E17" s="136"/>
      <c r="F17" s="136"/>
      <c r="G17" s="136"/>
      <c r="H17" s="279"/>
      <c r="I17" s="278"/>
      <c r="J17" s="136">
        <v>2</v>
      </c>
      <c r="K17" s="136"/>
      <c r="L17" s="279"/>
      <c r="M17" s="288">
        <v>2</v>
      </c>
      <c r="N17" s="284" t="s">
        <v>46</v>
      </c>
      <c r="O17" s="288"/>
      <c r="P17" s="288"/>
      <c r="Q17" s="616"/>
      <c r="R17" s="340"/>
      <c r="S17" s="30"/>
      <c r="T17" s="314"/>
      <c r="U17" s="30"/>
      <c r="V17" s="123"/>
      <c r="W17" s="75" t="s">
        <v>149</v>
      </c>
    </row>
    <row r="18" spans="1:23" s="5" customFormat="1" ht="12.75">
      <c r="A18" s="432" t="s">
        <v>260</v>
      </c>
      <c r="B18" s="39" t="s">
        <v>413</v>
      </c>
      <c r="C18" s="278" t="s">
        <v>44</v>
      </c>
      <c r="D18" s="136"/>
      <c r="E18" s="583"/>
      <c r="F18" s="583"/>
      <c r="G18" s="583"/>
      <c r="H18" s="432"/>
      <c r="I18" s="584"/>
      <c r="J18" s="136">
        <v>2</v>
      </c>
      <c r="K18" s="583"/>
      <c r="L18" s="432"/>
      <c r="M18" s="288">
        <v>2</v>
      </c>
      <c r="N18" s="284" t="s">
        <v>46</v>
      </c>
      <c r="O18" s="288"/>
      <c r="P18" s="288"/>
      <c r="Q18" s="616"/>
      <c r="R18" s="340"/>
      <c r="S18" s="30"/>
      <c r="T18" s="49"/>
      <c r="U18" s="30"/>
      <c r="V18" s="123"/>
      <c r="W18" s="75" t="s">
        <v>111</v>
      </c>
    </row>
    <row r="19" spans="1:23" s="5" customFormat="1" ht="12.75">
      <c r="A19" s="432" t="s">
        <v>267</v>
      </c>
      <c r="B19" s="39" t="s">
        <v>412</v>
      </c>
      <c r="C19" s="584"/>
      <c r="D19" s="136" t="s">
        <v>44</v>
      </c>
      <c r="E19" s="583"/>
      <c r="F19" s="583"/>
      <c r="G19" s="583"/>
      <c r="H19" s="432"/>
      <c r="I19" s="278">
        <v>2</v>
      </c>
      <c r="J19" s="583"/>
      <c r="K19" s="583"/>
      <c r="L19" s="432"/>
      <c r="M19" s="288">
        <v>2</v>
      </c>
      <c r="N19" s="284" t="s">
        <v>45</v>
      </c>
      <c r="O19" s="615" t="s">
        <v>470</v>
      </c>
      <c r="P19" s="39" t="s">
        <v>268</v>
      </c>
      <c r="Q19" s="617" t="s">
        <v>101</v>
      </c>
      <c r="R19" s="575"/>
      <c r="S19" s="53"/>
      <c r="T19" s="330"/>
      <c r="W19" s="75" t="s">
        <v>102</v>
      </c>
    </row>
    <row r="20" spans="1:23" s="5" customFormat="1" ht="12.75">
      <c r="A20" s="432" t="s">
        <v>268</v>
      </c>
      <c r="B20" s="39" t="s">
        <v>411</v>
      </c>
      <c r="C20" s="278"/>
      <c r="D20" s="136" t="s">
        <v>44</v>
      </c>
      <c r="E20" s="136"/>
      <c r="F20" s="136"/>
      <c r="G20" s="136"/>
      <c r="H20" s="279"/>
      <c r="I20" s="278"/>
      <c r="J20" s="136">
        <v>2</v>
      </c>
      <c r="K20" s="136"/>
      <c r="L20" s="279"/>
      <c r="M20" s="288">
        <v>2</v>
      </c>
      <c r="N20" s="284" t="s">
        <v>46</v>
      </c>
      <c r="O20" s="615" t="s">
        <v>470</v>
      </c>
      <c r="P20" s="618" t="s">
        <v>267</v>
      </c>
      <c r="Q20" s="619" t="s">
        <v>108</v>
      </c>
      <c r="R20" s="259"/>
      <c r="S20" s="135"/>
      <c r="T20" s="49"/>
      <c r="U20" s="30"/>
      <c r="V20" s="123"/>
      <c r="W20" s="75" t="s">
        <v>102</v>
      </c>
    </row>
    <row r="21" spans="1:23" s="5" customFormat="1" ht="12.75">
      <c r="A21" s="432" t="s">
        <v>269</v>
      </c>
      <c r="B21" s="39" t="s">
        <v>79</v>
      </c>
      <c r="C21" s="278"/>
      <c r="D21" s="136"/>
      <c r="E21" s="136"/>
      <c r="F21" s="136" t="s">
        <v>44</v>
      </c>
      <c r="G21" s="136"/>
      <c r="H21" s="279"/>
      <c r="I21" s="278"/>
      <c r="J21" s="136">
        <v>1</v>
      </c>
      <c r="K21" s="136"/>
      <c r="L21" s="279"/>
      <c r="M21" s="288">
        <v>1</v>
      </c>
      <c r="N21" s="284" t="s">
        <v>46</v>
      </c>
      <c r="O21" s="288"/>
      <c r="P21" s="611"/>
      <c r="Q21" s="620"/>
      <c r="R21" s="334"/>
      <c r="S21" s="30"/>
      <c r="T21" s="49"/>
      <c r="U21" s="30"/>
      <c r="V21" s="123"/>
      <c r="W21" s="75" t="s">
        <v>149</v>
      </c>
    </row>
    <row r="22" spans="1:23" s="5" customFormat="1" ht="12.75">
      <c r="A22" s="432" t="s">
        <v>270</v>
      </c>
      <c r="B22" s="39" t="s">
        <v>410</v>
      </c>
      <c r="C22" s="278"/>
      <c r="D22" s="136" t="s">
        <v>44</v>
      </c>
      <c r="E22" s="136"/>
      <c r="F22" s="136"/>
      <c r="G22" s="136"/>
      <c r="H22" s="279"/>
      <c r="I22" s="278">
        <v>2</v>
      </c>
      <c r="J22" s="136"/>
      <c r="K22" s="136"/>
      <c r="L22" s="279"/>
      <c r="M22" s="288">
        <v>3</v>
      </c>
      <c r="N22" s="284" t="s">
        <v>45</v>
      </c>
      <c r="O22" s="615" t="s">
        <v>470</v>
      </c>
      <c r="P22" s="39" t="s">
        <v>263</v>
      </c>
      <c r="Q22" s="310" t="s">
        <v>53</v>
      </c>
      <c r="R22" s="153"/>
      <c r="S22" s="13"/>
      <c r="T22" s="11"/>
      <c r="U22" s="13"/>
      <c r="V22" s="285"/>
      <c r="W22" s="281" t="s">
        <v>109</v>
      </c>
    </row>
    <row r="23" spans="1:23" s="5" customFormat="1" ht="12.75">
      <c r="A23" s="39" t="s">
        <v>472</v>
      </c>
      <c r="B23" s="585" t="s">
        <v>473</v>
      </c>
      <c r="C23" s="278"/>
      <c r="D23" s="136" t="s">
        <v>44</v>
      </c>
      <c r="E23" s="136"/>
      <c r="F23" s="136"/>
      <c r="G23" s="136"/>
      <c r="H23" s="279"/>
      <c r="I23" s="278">
        <v>2</v>
      </c>
      <c r="J23" s="136"/>
      <c r="K23" s="136"/>
      <c r="L23" s="279"/>
      <c r="M23" s="288">
        <v>3</v>
      </c>
      <c r="N23" s="284" t="s">
        <v>45</v>
      </c>
      <c r="O23" s="284" t="s">
        <v>474</v>
      </c>
      <c r="P23" s="305" t="s">
        <v>264</v>
      </c>
      <c r="Q23" s="395" t="s">
        <v>416</v>
      </c>
      <c r="R23" s="153"/>
      <c r="S23" s="13"/>
      <c r="T23" s="11"/>
      <c r="U23" s="13"/>
      <c r="V23" s="285"/>
      <c r="W23" s="281" t="s">
        <v>110</v>
      </c>
    </row>
    <row r="24" spans="1:23" s="5" customFormat="1" ht="12.75">
      <c r="A24" s="432" t="s">
        <v>464</v>
      </c>
      <c r="B24" s="39" t="s">
        <v>465</v>
      </c>
      <c r="C24" s="278"/>
      <c r="D24" s="136" t="s">
        <v>44</v>
      </c>
      <c r="E24" s="136"/>
      <c r="F24" s="136"/>
      <c r="G24" s="136"/>
      <c r="H24" s="279"/>
      <c r="I24" s="278"/>
      <c r="J24" s="136"/>
      <c r="K24" s="136">
        <v>4</v>
      </c>
      <c r="L24" s="279"/>
      <c r="M24" s="288">
        <v>4</v>
      </c>
      <c r="N24" s="284" t="s">
        <v>46</v>
      </c>
      <c r="O24" s="288"/>
      <c r="P24" s="611"/>
      <c r="Q24" s="290"/>
      <c r="R24" s="153"/>
      <c r="S24" s="30"/>
      <c r="T24" s="49"/>
      <c r="U24" s="30"/>
      <c r="V24" s="123"/>
      <c r="W24" s="75" t="s">
        <v>106</v>
      </c>
    </row>
    <row r="25" spans="1:23" s="5" customFormat="1" ht="13.5" thickBot="1">
      <c r="A25" s="39" t="s">
        <v>454</v>
      </c>
      <c r="B25" s="585" t="s">
        <v>455</v>
      </c>
      <c r="C25" s="302"/>
      <c r="D25" s="303" t="s">
        <v>44</v>
      </c>
      <c r="E25" s="303"/>
      <c r="F25" s="303"/>
      <c r="G25" s="303"/>
      <c r="H25" s="304"/>
      <c r="I25" s="302"/>
      <c r="J25" s="303">
        <v>2</v>
      </c>
      <c r="K25" s="303"/>
      <c r="L25" s="304"/>
      <c r="M25" s="363">
        <v>3</v>
      </c>
      <c r="N25" s="591" t="s">
        <v>46</v>
      </c>
      <c r="O25" s="284" t="s">
        <v>474</v>
      </c>
      <c r="P25" s="429" t="s">
        <v>452</v>
      </c>
      <c r="Q25" s="429" t="s">
        <v>453</v>
      </c>
      <c r="R25" s="576"/>
      <c r="S25" s="259"/>
      <c r="U25" s="30"/>
      <c r="V25" s="123"/>
      <c r="W25" s="281" t="s">
        <v>469</v>
      </c>
    </row>
    <row r="26" spans="1:23" s="5" customFormat="1" ht="12.75">
      <c r="A26" s="710" t="s">
        <v>47</v>
      </c>
      <c r="B26" s="742"/>
      <c r="C26" s="217">
        <f aca="true" t="shared" si="2" ref="C26:H26">SUMIF(C11:C25,"=x",$I11:$I25)+SUMIF(C11:C25,"=x",$J11:$J25)+SUMIF(C11:C25,"=x",$K11:$K25)</f>
        <v>15</v>
      </c>
      <c r="D26" s="217">
        <f t="shared" si="2"/>
        <v>14</v>
      </c>
      <c r="E26" s="217">
        <f t="shared" si="2"/>
        <v>0</v>
      </c>
      <c r="F26" s="217">
        <f t="shared" si="2"/>
        <v>1</v>
      </c>
      <c r="G26" s="217">
        <f t="shared" si="2"/>
        <v>0</v>
      </c>
      <c r="H26" s="217">
        <f t="shared" si="2"/>
        <v>0</v>
      </c>
      <c r="I26" s="743">
        <f>SUM(C26:H26)</f>
        <v>30</v>
      </c>
      <c r="J26" s="636"/>
      <c r="K26" s="636"/>
      <c r="L26" s="636"/>
      <c r="M26" s="636"/>
      <c r="N26" s="794"/>
      <c r="O26" s="517"/>
      <c r="P26" s="623"/>
      <c r="Q26" s="623"/>
      <c r="R26" s="623"/>
      <c r="S26" s="623"/>
      <c r="T26" s="623"/>
      <c r="U26" s="623"/>
      <c r="V26" s="623"/>
      <c r="W26" s="624"/>
    </row>
    <row r="27" spans="1:23" s="5" customFormat="1" ht="12.75">
      <c r="A27" s="642" t="s">
        <v>48</v>
      </c>
      <c r="B27" s="643"/>
      <c r="C27" s="37">
        <f aca="true" t="shared" si="3" ref="C27:H27">SUMIF(C11:C25,"=x",$M11:$M25)</f>
        <v>16</v>
      </c>
      <c r="D27" s="37">
        <f t="shared" si="3"/>
        <v>17</v>
      </c>
      <c r="E27" s="37">
        <f t="shared" si="3"/>
        <v>0</v>
      </c>
      <c r="F27" s="37">
        <f t="shared" si="3"/>
        <v>1</v>
      </c>
      <c r="G27" s="37">
        <f t="shared" si="3"/>
        <v>0</v>
      </c>
      <c r="H27" s="37">
        <f t="shared" si="3"/>
        <v>0</v>
      </c>
      <c r="I27" s="731">
        <f>SUM(C27:H27)</f>
        <v>34</v>
      </c>
      <c r="J27" s="628"/>
      <c r="K27" s="628"/>
      <c r="L27" s="628"/>
      <c r="M27" s="628"/>
      <c r="N27" s="655"/>
      <c r="O27" s="518"/>
      <c r="P27" s="623"/>
      <c r="Q27" s="623"/>
      <c r="R27" s="623"/>
      <c r="S27" s="623"/>
      <c r="T27" s="623"/>
      <c r="U27" s="623"/>
      <c r="V27" s="623"/>
      <c r="W27" s="624"/>
    </row>
    <row r="28" spans="1:23" s="5" customFormat="1" ht="13.5" thickBot="1">
      <c r="A28" s="789" t="s">
        <v>49</v>
      </c>
      <c r="B28" s="790"/>
      <c r="C28" s="77">
        <f aca="true" t="shared" si="4" ref="C28:H28">SUMPRODUCT(--(C11:C25="x"),--($N11:$N25="K"))</f>
        <v>3</v>
      </c>
      <c r="D28" s="77">
        <f t="shared" si="4"/>
        <v>3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91">
        <f>SUM(C28:H28)</f>
        <v>6</v>
      </c>
      <c r="J28" s="792"/>
      <c r="K28" s="792"/>
      <c r="L28" s="792"/>
      <c r="M28" s="792"/>
      <c r="N28" s="793"/>
      <c r="O28" s="523"/>
      <c r="P28" s="623"/>
      <c r="Q28" s="623"/>
      <c r="R28" s="623"/>
      <c r="S28" s="623"/>
      <c r="T28" s="623"/>
      <c r="U28" s="623"/>
      <c r="V28" s="623"/>
      <c r="W28" s="624"/>
    </row>
    <row r="29" spans="1:23" s="5" customFormat="1" ht="12.75">
      <c r="A29" s="335" t="s">
        <v>402</v>
      </c>
      <c r="B29" s="336"/>
      <c r="C29" s="337"/>
      <c r="D29" s="338"/>
      <c r="E29" s="338"/>
      <c r="F29" s="338"/>
      <c r="G29" s="338"/>
      <c r="H29" s="339"/>
      <c r="I29" s="739"/>
      <c r="J29" s="739"/>
      <c r="K29" s="739"/>
      <c r="L29" s="739"/>
      <c r="M29" s="739"/>
      <c r="N29" s="786"/>
      <c r="O29" s="527"/>
      <c r="P29" s="707"/>
      <c r="Q29" s="707"/>
      <c r="R29" s="707"/>
      <c r="S29" s="707"/>
      <c r="T29" s="707"/>
      <c r="U29" s="707"/>
      <c r="V29" s="707"/>
      <c r="W29" s="708"/>
    </row>
    <row r="30" spans="1:23" s="5" customFormat="1" ht="13.5" thickBot="1">
      <c r="A30" s="658" t="s">
        <v>399</v>
      </c>
      <c r="B30" s="659"/>
      <c r="C30" s="207"/>
      <c r="D30" s="206"/>
      <c r="E30" s="206"/>
      <c r="F30" s="206"/>
      <c r="G30" s="206"/>
      <c r="H30" s="206"/>
      <c r="I30" s="744"/>
      <c r="J30" s="723"/>
      <c r="K30" s="723"/>
      <c r="L30" s="723"/>
      <c r="M30" s="723"/>
      <c r="N30" s="723"/>
      <c r="O30" s="520"/>
      <c r="P30" s="206"/>
      <c r="Q30" s="204"/>
      <c r="R30" s="521"/>
      <c r="S30" s="204"/>
      <c r="T30" s="204"/>
      <c r="U30" s="204"/>
      <c r="V30" s="204"/>
      <c r="W30" s="205"/>
    </row>
    <row r="31" spans="1:23" s="5" customFormat="1" ht="12.75">
      <c r="A31" s="358" t="s">
        <v>271</v>
      </c>
      <c r="B31" s="73" t="s">
        <v>428</v>
      </c>
      <c r="C31" s="211" t="s">
        <v>44</v>
      </c>
      <c r="D31" s="212"/>
      <c r="E31" s="212"/>
      <c r="F31" s="212"/>
      <c r="G31" s="212"/>
      <c r="H31" s="213"/>
      <c r="I31" s="44">
        <v>2</v>
      </c>
      <c r="J31" s="45"/>
      <c r="K31" s="45"/>
      <c r="L31" s="46"/>
      <c r="M31" s="82">
        <v>2</v>
      </c>
      <c r="N31" s="81" t="s">
        <v>45</v>
      </c>
      <c r="O31" s="30"/>
      <c r="P31" s="285"/>
      <c r="Q31" s="13"/>
      <c r="R31" s="13"/>
      <c r="S31" s="13"/>
      <c r="T31" s="11"/>
      <c r="U31" s="13"/>
      <c r="V31" s="13"/>
      <c r="W31" s="75" t="s">
        <v>98</v>
      </c>
    </row>
    <row r="32" spans="1:23" s="5" customFormat="1" ht="13.5" thickBot="1">
      <c r="A32" s="39" t="s">
        <v>460</v>
      </c>
      <c r="B32" s="309" t="s">
        <v>461</v>
      </c>
      <c r="C32" s="278" t="s">
        <v>44</v>
      </c>
      <c r="D32" s="136"/>
      <c r="E32" s="136"/>
      <c r="F32" s="136"/>
      <c r="G32" s="136"/>
      <c r="H32" s="279"/>
      <c r="I32" s="282">
        <v>1</v>
      </c>
      <c r="J32" s="136"/>
      <c r="K32" s="136"/>
      <c r="L32" s="279"/>
      <c r="M32" s="288">
        <v>1</v>
      </c>
      <c r="N32" s="284" t="s">
        <v>222</v>
      </c>
      <c r="O32" s="30"/>
      <c r="P32" s="30"/>
      <c r="Q32" s="16"/>
      <c r="R32" s="340"/>
      <c r="S32" s="30"/>
      <c r="T32" s="49"/>
      <c r="U32" s="30"/>
      <c r="V32" s="30"/>
      <c r="W32" s="75" t="s">
        <v>92</v>
      </c>
    </row>
    <row r="33" spans="1:23" s="5" customFormat="1" ht="12.75">
      <c r="A33" s="586" t="s">
        <v>476</v>
      </c>
      <c r="B33" s="587" t="s">
        <v>444</v>
      </c>
      <c r="C33" s="296" t="s">
        <v>44</v>
      </c>
      <c r="D33" s="260"/>
      <c r="E33" s="260"/>
      <c r="F33" s="260"/>
      <c r="G33" s="260"/>
      <c r="H33" s="295"/>
      <c r="I33" s="588"/>
      <c r="J33" s="260"/>
      <c r="K33" s="260">
        <v>2</v>
      </c>
      <c r="L33" s="297"/>
      <c r="M33" s="298">
        <v>2</v>
      </c>
      <c r="N33" s="371" t="s">
        <v>46</v>
      </c>
      <c r="O33" s="353" t="s">
        <v>470</v>
      </c>
      <c r="P33" s="53" t="s">
        <v>460</v>
      </c>
      <c r="Q33" s="209" t="s">
        <v>462</v>
      </c>
      <c r="R33" s="531"/>
      <c r="S33" s="53"/>
      <c r="T33" s="243"/>
      <c r="U33" s="30"/>
      <c r="V33" s="30"/>
      <c r="W33" s="494" t="s">
        <v>92</v>
      </c>
    </row>
    <row r="34" spans="1:23" s="5" customFormat="1" ht="12.75">
      <c r="A34" s="39" t="s">
        <v>329</v>
      </c>
      <c r="B34" s="280" t="s">
        <v>427</v>
      </c>
      <c r="C34" s="278"/>
      <c r="D34" s="136"/>
      <c r="E34" s="136"/>
      <c r="F34" s="136" t="s">
        <v>44</v>
      </c>
      <c r="G34" s="136"/>
      <c r="H34" s="279"/>
      <c r="I34" s="278">
        <v>2</v>
      </c>
      <c r="J34" s="136"/>
      <c r="K34" s="136"/>
      <c r="L34" s="279"/>
      <c r="M34" s="288">
        <v>2</v>
      </c>
      <c r="N34" s="284" t="s">
        <v>45</v>
      </c>
      <c r="O34" s="30"/>
      <c r="P34" s="155"/>
      <c r="Q34" s="153"/>
      <c r="R34" s="153"/>
      <c r="S34" s="13"/>
      <c r="T34" s="11"/>
      <c r="U34" s="13"/>
      <c r="V34" s="13"/>
      <c r="W34" s="281" t="s">
        <v>88</v>
      </c>
    </row>
    <row r="35" spans="1:23" s="5" customFormat="1" ht="12.75">
      <c r="A35" s="39" t="s">
        <v>330</v>
      </c>
      <c r="B35" s="280" t="s">
        <v>426</v>
      </c>
      <c r="C35" s="278"/>
      <c r="D35" s="136"/>
      <c r="E35" s="136"/>
      <c r="F35" s="136"/>
      <c r="G35" s="136" t="s">
        <v>44</v>
      </c>
      <c r="H35" s="279"/>
      <c r="I35" s="278">
        <v>2</v>
      </c>
      <c r="J35" s="136"/>
      <c r="K35" s="136"/>
      <c r="L35" s="279"/>
      <c r="M35" s="288">
        <v>2</v>
      </c>
      <c r="N35" s="284" t="s">
        <v>45</v>
      </c>
      <c r="O35" s="30"/>
      <c r="P35" s="152"/>
      <c r="Q35" s="153"/>
      <c r="R35" s="153"/>
      <c r="S35" s="30"/>
      <c r="T35" s="49"/>
      <c r="U35" s="30"/>
      <c r="V35" s="30"/>
      <c r="W35" s="75" t="s">
        <v>116</v>
      </c>
    </row>
    <row r="36" spans="1:23" s="5" customFormat="1" ht="12.75">
      <c r="A36" s="432" t="s">
        <v>272</v>
      </c>
      <c r="B36" s="39" t="s">
        <v>425</v>
      </c>
      <c r="C36" s="278"/>
      <c r="D36" s="136"/>
      <c r="E36" s="136" t="s">
        <v>44</v>
      </c>
      <c r="F36" s="136"/>
      <c r="G36" s="136"/>
      <c r="H36" s="279"/>
      <c r="I36" s="278">
        <v>2</v>
      </c>
      <c r="J36" s="136"/>
      <c r="K36" s="136"/>
      <c r="L36" s="279"/>
      <c r="M36" s="288">
        <v>2</v>
      </c>
      <c r="N36" s="284" t="s">
        <v>45</v>
      </c>
      <c r="O36" s="571" t="s">
        <v>477</v>
      </c>
      <c r="P36" s="152" t="s">
        <v>267</v>
      </c>
      <c r="Q36" s="151" t="s">
        <v>55</v>
      </c>
      <c r="R36" s="528" t="s">
        <v>470</v>
      </c>
      <c r="S36" s="53" t="s">
        <v>273</v>
      </c>
      <c r="T36" s="5" t="s">
        <v>112</v>
      </c>
      <c r="U36" s="30"/>
      <c r="V36" s="30"/>
      <c r="W36" s="75" t="s">
        <v>102</v>
      </c>
    </row>
    <row r="37" spans="1:23" s="5" customFormat="1" ht="12.75">
      <c r="A37" s="432" t="s">
        <v>273</v>
      </c>
      <c r="B37" s="590" t="s">
        <v>429</v>
      </c>
      <c r="C37" s="584"/>
      <c r="D37" s="583"/>
      <c r="E37" s="136" t="s">
        <v>44</v>
      </c>
      <c r="F37" s="583"/>
      <c r="G37" s="583"/>
      <c r="H37" s="432"/>
      <c r="I37" s="584"/>
      <c r="J37" s="136">
        <v>2</v>
      </c>
      <c r="K37" s="136"/>
      <c r="L37" s="279"/>
      <c r="M37" s="288">
        <v>2</v>
      </c>
      <c r="N37" s="606" t="s">
        <v>46</v>
      </c>
      <c r="O37" s="353" t="s">
        <v>470</v>
      </c>
      <c r="P37" s="66" t="s">
        <v>272</v>
      </c>
      <c r="Q37" s="53" t="s">
        <v>113</v>
      </c>
      <c r="R37" s="53"/>
      <c r="S37" s="53"/>
      <c r="T37" s="330"/>
      <c r="U37" s="30"/>
      <c r="V37" s="30"/>
      <c r="W37" s="75" t="s">
        <v>102</v>
      </c>
    </row>
    <row r="38" spans="1:23" s="5" customFormat="1" ht="12.75">
      <c r="A38" s="39" t="s">
        <v>274</v>
      </c>
      <c r="B38" s="280" t="s">
        <v>332</v>
      </c>
      <c r="C38" s="278"/>
      <c r="D38" s="136"/>
      <c r="E38" s="136" t="s">
        <v>44</v>
      </c>
      <c r="F38" s="136"/>
      <c r="G38" s="136"/>
      <c r="H38" s="279"/>
      <c r="I38" s="278"/>
      <c r="J38" s="136">
        <v>3</v>
      </c>
      <c r="K38" s="136"/>
      <c r="L38" s="279"/>
      <c r="M38" s="288">
        <v>3</v>
      </c>
      <c r="N38" s="284" t="s">
        <v>46</v>
      </c>
      <c r="O38" s="30"/>
      <c r="P38" s="123"/>
      <c r="Q38" s="340"/>
      <c r="R38" s="340"/>
      <c r="S38" s="30"/>
      <c r="T38" s="49"/>
      <c r="U38" s="30"/>
      <c r="V38" s="30"/>
      <c r="W38" s="75" t="s">
        <v>117</v>
      </c>
    </row>
    <row r="39" spans="1:23" s="5" customFormat="1" ht="12.75">
      <c r="A39" s="39" t="s">
        <v>492</v>
      </c>
      <c r="B39" s="280" t="s">
        <v>64</v>
      </c>
      <c r="C39" s="278"/>
      <c r="D39" s="136"/>
      <c r="E39" s="136"/>
      <c r="F39" s="136" t="s">
        <v>44</v>
      </c>
      <c r="G39" s="136"/>
      <c r="H39" s="279"/>
      <c r="I39" s="278"/>
      <c r="J39" s="136">
        <v>1</v>
      </c>
      <c r="K39" s="136"/>
      <c r="L39" s="283"/>
      <c r="M39" s="288">
        <v>2</v>
      </c>
      <c r="N39" s="284" t="s">
        <v>46</v>
      </c>
      <c r="O39" s="532" t="s">
        <v>477</v>
      </c>
      <c r="P39" s="151" t="s">
        <v>258</v>
      </c>
      <c r="Q39" s="153" t="s">
        <v>431</v>
      </c>
      <c r="R39" s="153"/>
      <c r="S39" s="30"/>
      <c r="T39" s="49"/>
      <c r="U39" s="30"/>
      <c r="V39" s="30"/>
      <c r="W39" s="75" t="s">
        <v>96</v>
      </c>
    </row>
    <row r="40" spans="1:23" s="5" customFormat="1" ht="13.5" customHeight="1">
      <c r="A40" s="39" t="s">
        <v>275</v>
      </c>
      <c r="B40" s="281" t="s">
        <v>424</v>
      </c>
      <c r="C40" s="278"/>
      <c r="D40" s="136"/>
      <c r="E40" s="136"/>
      <c r="F40" s="136"/>
      <c r="G40" s="136"/>
      <c r="H40" s="279" t="s">
        <v>44</v>
      </c>
      <c r="I40" s="278">
        <v>2</v>
      </c>
      <c r="J40" s="136"/>
      <c r="K40" s="136"/>
      <c r="L40" s="279"/>
      <c r="M40" s="288">
        <v>2</v>
      </c>
      <c r="N40" s="284" t="s">
        <v>45</v>
      </c>
      <c r="O40" s="571" t="s">
        <v>477</v>
      </c>
      <c r="P40" s="151" t="s">
        <v>330</v>
      </c>
      <c r="Q40" s="153" t="s">
        <v>59</v>
      </c>
      <c r="R40" s="528" t="s">
        <v>470</v>
      </c>
      <c r="S40" s="39" t="s">
        <v>276</v>
      </c>
      <c r="T40" s="341" t="s">
        <v>123</v>
      </c>
      <c r="U40" s="13"/>
      <c r="V40" s="13"/>
      <c r="W40" s="281" t="s">
        <v>94</v>
      </c>
    </row>
    <row r="41" spans="1:23" s="5" customFormat="1" ht="13.5" customHeight="1">
      <c r="A41" s="39" t="s">
        <v>276</v>
      </c>
      <c r="B41" s="281" t="s">
        <v>331</v>
      </c>
      <c r="C41" s="278"/>
      <c r="D41" s="136"/>
      <c r="E41" s="136"/>
      <c r="F41" s="136"/>
      <c r="G41" s="136"/>
      <c r="H41" s="279" t="s">
        <v>44</v>
      </c>
      <c r="I41" s="278"/>
      <c r="J41" s="136"/>
      <c r="K41" s="136">
        <v>1</v>
      </c>
      <c r="L41" s="279"/>
      <c r="M41" s="288">
        <v>3</v>
      </c>
      <c r="N41" s="284" t="s">
        <v>46</v>
      </c>
      <c r="O41" s="353" t="s">
        <v>470</v>
      </c>
      <c r="P41" s="53" t="s">
        <v>330</v>
      </c>
      <c r="Q41" s="280" t="s">
        <v>392</v>
      </c>
      <c r="R41" s="528" t="s">
        <v>470</v>
      </c>
      <c r="S41" s="39" t="s">
        <v>275</v>
      </c>
      <c r="T41" s="342" t="s">
        <v>124</v>
      </c>
      <c r="U41" s="13"/>
      <c r="V41" s="13"/>
      <c r="W41" s="281" t="s">
        <v>94</v>
      </c>
    </row>
    <row r="42" spans="1:23" s="5" customFormat="1" ht="13.5" customHeight="1">
      <c r="A42" s="39" t="s">
        <v>277</v>
      </c>
      <c r="B42" s="281" t="s">
        <v>422</v>
      </c>
      <c r="C42" s="278"/>
      <c r="D42" s="136"/>
      <c r="E42" s="136"/>
      <c r="F42" s="136"/>
      <c r="G42" s="136" t="s">
        <v>44</v>
      </c>
      <c r="H42" s="279"/>
      <c r="I42" s="278">
        <v>1</v>
      </c>
      <c r="J42" s="136"/>
      <c r="K42" s="136"/>
      <c r="L42" s="279"/>
      <c r="M42" s="288">
        <v>1</v>
      </c>
      <c r="N42" s="284" t="s">
        <v>45</v>
      </c>
      <c r="O42" s="571" t="s">
        <v>477</v>
      </c>
      <c r="P42" s="155" t="s">
        <v>272</v>
      </c>
      <c r="Q42" s="51" t="s">
        <v>58</v>
      </c>
      <c r="R42" s="151"/>
      <c r="S42" s="53"/>
      <c r="T42" s="341"/>
      <c r="U42" s="13"/>
      <c r="V42" s="13"/>
      <c r="W42" s="281" t="s">
        <v>89</v>
      </c>
    </row>
    <row r="43" spans="1:23" s="5" customFormat="1" ht="13.5" customHeight="1">
      <c r="A43" s="39" t="s">
        <v>486</v>
      </c>
      <c r="B43" s="281" t="s">
        <v>423</v>
      </c>
      <c r="C43" s="278"/>
      <c r="D43" s="136"/>
      <c r="E43" s="136"/>
      <c r="F43" s="136"/>
      <c r="G43" s="136" t="s">
        <v>44</v>
      </c>
      <c r="H43" s="279"/>
      <c r="I43" s="278">
        <v>1</v>
      </c>
      <c r="J43" s="136">
        <v>2</v>
      </c>
      <c r="K43" s="136"/>
      <c r="L43" s="279"/>
      <c r="M43" s="288">
        <v>4</v>
      </c>
      <c r="N43" s="284" t="s">
        <v>46</v>
      </c>
      <c r="O43" s="353" t="s">
        <v>470</v>
      </c>
      <c r="P43" s="53" t="s">
        <v>460</v>
      </c>
      <c r="Q43" s="74" t="s">
        <v>462</v>
      </c>
      <c r="R43" s="42" t="s">
        <v>474</v>
      </c>
      <c r="S43" s="305" t="s">
        <v>262</v>
      </c>
      <c r="T43" s="311" t="s">
        <v>80</v>
      </c>
      <c r="U43" s="30"/>
      <c r="V43" s="30"/>
      <c r="W43" s="75" t="s">
        <v>95</v>
      </c>
    </row>
    <row r="44" spans="1:23" s="5" customFormat="1" ht="13.5" customHeight="1">
      <c r="A44" s="39" t="s">
        <v>278</v>
      </c>
      <c r="B44" s="281" t="s">
        <v>421</v>
      </c>
      <c r="C44" s="278"/>
      <c r="D44" s="136"/>
      <c r="E44" s="136"/>
      <c r="F44" s="136"/>
      <c r="G44" s="136" t="s">
        <v>44</v>
      </c>
      <c r="H44" s="279"/>
      <c r="I44" s="278">
        <v>2</v>
      </c>
      <c r="J44" s="136"/>
      <c r="K44" s="136"/>
      <c r="L44" s="279"/>
      <c r="M44" s="288">
        <v>2</v>
      </c>
      <c r="N44" s="284" t="s">
        <v>45</v>
      </c>
      <c r="O44" s="571" t="s">
        <v>477</v>
      </c>
      <c r="P44" s="155" t="s">
        <v>266</v>
      </c>
      <c r="Q44" s="151" t="s">
        <v>78</v>
      </c>
      <c r="R44" s="151"/>
      <c r="S44" s="13"/>
      <c r="T44" s="11"/>
      <c r="U44" s="13"/>
      <c r="V44" s="13"/>
      <c r="W44" s="281" t="s">
        <v>129</v>
      </c>
    </row>
    <row r="45" spans="1:23" s="5" customFormat="1" ht="13.5" customHeight="1" thickBot="1">
      <c r="A45" s="359" t="s">
        <v>279</v>
      </c>
      <c r="B45" s="76" t="s">
        <v>420</v>
      </c>
      <c r="C45" s="67"/>
      <c r="D45" s="68"/>
      <c r="E45" s="68"/>
      <c r="F45" s="68"/>
      <c r="G45" s="68" t="s">
        <v>44</v>
      </c>
      <c r="H45" s="69"/>
      <c r="I45" s="67">
        <v>2</v>
      </c>
      <c r="J45" s="68"/>
      <c r="K45" s="68"/>
      <c r="L45" s="69"/>
      <c r="M45" s="227">
        <v>2</v>
      </c>
      <c r="N45" s="226" t="s">
        <v>45</v>
      </c>
      <c r="O45" s="571" t="s">
        <v>477</v>
      </c>
      <c r="P45" s="155" t="s">
        <v>266</v>
      </c>
      <c r="Q45" s="151" t="s">
        <v>78</v>
      </c>
      <c r="R45" s="151"/>
      <c r="S45" s="13"/>
      <c r="T45" s="11"/>
      <c r="U45" s="13"/>
      <c r="V45" s="13"/>
      <c r="W45" s="281" t="s">
        <v>85</v>
      </c>
    </row>
    <row r="46" spans="1:23" s="5" customFormat="1" ht="12.75">
      <c r="A46" s="634" t="s">
        <v>47</v>
      </c>
      <c r="B46" s="633"/>
      <c r="C46" s="210">
        <f aca="true" t="shared" si="5" ref="C46:H46">SUMIF(C31:C45,"=x",$I31:$I45)+SUMIF(C31:C45,"=x",$J31:$J45)+SUMIF(C31:C45,"=x",$K31:$K45)</f>
        <v>5</v>
      </c>
      <c r="D46" s="210">
        <f t="shared" si="5"/>
        <v>0</v>
      </c>
      <c r="E46" s="210">
        <f t="shared" si="5"/>
        <v>7</v>
      </c>
      <c r="F46" s="210">
        <f t="shared" si="5"/>
        <v>3</v>
      </c>
      <c r="G46" s="210">
        <f t="shared" si="5"/>
        <v>10</v>
      </c>
      <c r="H46" s="210">
        <f t="shared" si="5"/>
        <v>3</v>
      </c>
      <c r="I46" s="728">
        <f>SUM(C46:H46)</f>
        <v>28</v>
      </c>
      <c r="J46" s="646"/>
      <c r="K46" s="646"/>
      <c r="L46" s="646"/>
      <c r="M46" s="646"/>
      <c r="N46" s="647"/>
      <c r="O46" s="517"/>
      <c r="P46" s="664"/>
      <c r="Q46" s="623"/>
      <c r="R46" s="623"/>
      <c r="S46" s="623"/>
      <c r="T46" s="623"/>
      <c r="U46" s="623"/>
      <c r="V46" s="623"/>
      <c r="W46" s="624"/>
    </row>
    <row r="47" spans="1:23" s="5" customFormat="1" ht="12.75">
      <c r="A47" s="642" t="s">
        <v>48</v>
      </c>
      <c r="B47" s="643"/>
      <c r="C47" s="37">
        <f aca="true" t="shared" si="6" ref="C47:H47">SUMIF(C31:C45,"=x",$M31:$M45)</f>
        <v>5</v>
      </c>
      <c r="D47" s="37">
        <f t="shared" si="6"/>
        <v>0</v>
      </c>
      <c r="E47" s="37">
        <f t="shared" si="6"/>
        <v>7</v>
      </c>
      <c r="F47" s="37">
        <f t="shared" si="6"/>
        <v>4</v>
      </c>
      <c r="G47" s="37">
        <f t="shared" si="6"/>
        <v>11</v>
      </c>
      <c r="H47" s="37">
        <f t="shared" si="6"/>
        <v>5</v>
      </c>
      <c r="I47" s="731">
        <f>SUM(C47:H47)</f>
        <v>32</v>
      </c>
      <c r="J47" s="628"/>
      <c r="K47" s="628"/>
      <c r="L47" s="628"/>
      <c r="M47" s="628"/>
      <c r="N47" s="655"/>
      <c r="O47" s="518"/>
      <c r="P47" s="623"/>
      <c r="Q47" s="623"/>
      <c r="R47" s="623"/>
      <c r="S47" s="623"/>
      <c r="T47" s="623"/>
      <c r="U47" s="623"/>
      <c r="V47" s="623"/>
      <c r="W47" s="624"/>
    </row>
    <row r="48" spans="1:23" s="5" customFormat="1" ht="13.5" thickBot="1">
      <c r="A48" s="660" t="s">
        <v>49</v>
      </c>
      <c r="B48" s="665"/>
      <c r="C48" s="372">
        <f aca="true" t="shared" si="7" ref="C48:H48">SUMPRODUCT(--(C31:C45="x"),--($N31:$N45="K"))</f>
        <v>1</v>
      </c>
      <c r="D48" s="372">
        <f t="shared" si="7"/>
        <v>0</v>
      </c>
      <c r="E48" s="372">
        <f t="shared" si="7"/>
        <v>1</v>
      </c>
      <c r="F48" s="372">
        <f t="shared" si="7"/>
        <v>1</v>
      </c>
      <c r="G48" s="372">
        <f t="shared" si="7"/>
        <v>4</v>
      </c>
      <c r="H48" s="372">
        <f t="shared" si="7"/>
        <v>1</v>
      </c>
      <c r="I48" s="783">
        <f>SUM(C48:H48)</f>
        <v>8</v>
      </c>
      <c r="J48" s="784"/>
      <c r="K48" s="784"/>
      <c r="L48" s="784"/>
      <c r="M48" s="784"/>
      <c r="N48" s="785"/>
      <c r="O48" s="560"/>
      <c r="P48" s="623"/>
      <c r="Q48" s="623"/>
      <c r="R48" s="623"/>
      <c r="S48" s="623"/>
      <c r="T48" s="623"/>
      <c r="U48" s="623"/>
      <c r="V48" s="623"/>
      <c r="W48" s="624"/>
    </row>
    <row r="49" spans="1:23" s="5" customFormat="1" ht="13.5" thickBot="1">
      <c r="A49" s="781" t="s">
        <v>400</v>
      </c>
      <c r="B49" s="782"/>
      <c r="C49" s="373"/>
      <c r="D49" s="374"/>
      <c r="E49" s="374"/>
      <c r="F49" s="374"/>
      <c r="G49" s="374"/>
      <c r="H49" s="375"/>
      <c r="I49" s="376"/>
      <c r="J49" s="377"/>
      <c r="K49" s="377"/>
      <c r="L49" s="377"/>
      <c r="M49" s="377"/>
      <c r="N49" s="378"/>
      <c r="O49" s="572"/>
      <c r="P49" s="206"/>
      <c r="Q49" s="204"/>
      <c r="R49" s="521"/>
      <c r="S49" s="204"/>
      <c r="T49" s="204"/>
      <c r="U49" s="204"/>
      <c r="V49" s="204"/>
      <c r="W49" s="205"/>
    </row>
    <row r="50" spans="1:23" s="5" customFormat="1" ht="12.75">
      <c r="A50" s="358" t="s">
        <v>261</v>
      </c>
      <c r="B50" s="73" t="s">
        <v>430</v>
      </c>
      <c r="C50" s="211" t="s">
        <v>44</v>
      </c>
      <c r="D50" s="212"/>
      <c r="E50" s="212"/>
      <c r="F50" s="212"/>
      <c r="G50" s="212"/>
      <c r="H50" s="364"/>
      <c r="I50" s="44">
        <v>2</v>
      </c>
      <c r="J50" s="45"/>
      <c r="K50" s="45"/>
      <c r="L50" s="46"/>
      <c r="M50" s="367">
        <v>3</v>
      </c>
      <c r="N50" s="82" t="s">
        <v>45</v>
      </c>
      <c r="O50" s="30"/>
      <c r="P50" s="288"/>
      <c r="Q50" s="17"/>
      <c r="R50" s="537"/>
      <c r="S50" s="13"/>
      <c r="T50" s="11"/>
      <c r="U50" s="13"/>
      <c r="V50" s="13"/>
      <c r="W50" s="281" t="s">
        <v>114</v>
      </c>
    </row>
    <row r="51" spans="1:23" s="5" customFormat="1" ht="12.75">
      <c r="A51" s="53" t="s">
        <v>258</v>
      </c>
      <c r="B51" s="280" t="s">
        <v>431</v>
      </c>
      <c r="C51" s="278"/>
      <c r="D51" s="136"/>
      <c r="E51" s="136"/>
      <c r="F51" s="136" t="s">
        <v>44</v>
      </c>
      <c r="G51" s="136"/>
      <c r="H51" s="283"/>
      <c r="I51" s="278">
        <v>2</v>
      </c>
      <c r="J51" s="136"/>
      <c r="K51" s="136"/>
      <c r="L51" s="279"/>
      <c r="M51" s="314">
        <v>2</v>
      </c>
      <c r="N51" s="288" t="s">
        <v>45</v>
      </c>
      <c r="O51" s="288"/>
      <c r="P51" s="30"/>
      <c r="Q51" s="16"/>
      <c r="R51" s="340"/>
      <c r="S51" s="30"/>
      <c r="T51" s="49"/>
      <c r="U51" s="30"/>
      <c r="V51" s="30"/>
      <c r="W51" s="75" t="s">
        <v>115</v>
      </c>
    </row>
    <row r="52" spans="1:23" s="5" customFormat="1" ht="13.5" customHeight="1">
      <c r="A52" s="53" t="s">
        <v>280</v>
      </c>
      <c r="B52" s="281" t="s">
        <v>432</v>
      </c>
      <c r="C52" s="278"/>
      <c r="D52" s="136"/>
      <c r="E52" s="136"/>
      <c r="F52" s="136" t="s">
        <v>44</v>
      </c>
      <c r="G52" s="136"/>
      <c r="H52" s="283"/>
      <c r="I52" s="278">
        <v>2</v>
      </c>
      <c r="J52" s="136"/>
      <c r="K52" s="136"/>
      <c r="L52" s="279"/>
      <c r="M52" s="314">
        <v>2</v>
      </c>
      <c r="N52" s="288" t="s">
        <v>222</v>
      </c>
      <c r="O52" s="288"/>
      <c r="P52" s="30"/>
      <c r="Q52" s="16"/>
      <c r="R52" s="340"/>
      <c r="S52" s="30"/>
      <c r="T52" s="49"/>
      <c r="U52" s="30"/>
      <c r="V52" s="30"/>
      <c r="W52" s="75" t="s">
        <v>125</v>
      </c>
    </row>
    <row r="53" spans="1:23" s="5" customFormat="1" ht="13.5" customHeight="1">
      <c r="A53" s="53" t="s">
        <v>281</v>
      </c>
      <c r="B53" s="281" t="s">
        <v>433</v>
      </c>
      <c r="C53" s="278"/>
      <c r="D53" s="136"/>
      <c r="E53" s="136"/>
      <c r="F53" s="136" t="s">
        <v>44</v>
      </c>
      <c r="G53" s="136"/>
      <c r="H53" s="283"/>
      <c r="I53" s="278">
        <v>2</v>
      </c>
      <c r="J53" s="136"/>
      <c r="K53" s="136"/>
      <c r="L53" s="279"/>
      <c r="M53" s="314">
        <v>3</v>
      </c>
      <c r="N53" s="288" t="s">
        <v>222</v>
      </c>
      <c r="O53" s="288"/>
      <c r="P53" s="30"/>
      <c r="Q53" s="16"/>
      <c r="R53" s="340"/>
      <c r="S53" s="30"/>
      <c r="T53" s="49"/>
      <c r="U53" s="30"/>
      <c r="V53" s="30"/>
      <c r="W53" s="75" t="s">
        <v>126</v>
      </c>
    </row>
    <row r="54" spans="1:23" s="5" customFormat="1" ht="13.5" customHeight="1">
      <c r="A54" s="53" t="s">
        <v>282</v>
      </c>
      <c r="B54" s="281" t="s">
        <v>434</v>
      </c>
      <c r="C54" s="278"/>
      <c r="D54" s="136"/>
      <c r="E54" s="136"/>
      <c r="F54" s="136" t="s">
        <v>44</v>
      </c>
      <c r="G54" s="136"/>
      <c r="H54" s="283"/>
      <c r="I54" s="278">
        <v>2</v>
      </c>
      <c r="J54" s="136"/>
      <c r="K54" s="136"/>
      <c r="L54" s="279"/>
      <c r="M54" s="314">
        <v>3</v>
      </c>
      <c r="N54" s="288" t="s">
        <v>45</v>
      </c>
      <c r="O54" s="571" t="s">
        <v>477</v>
      </c>
      <c r="P54" s="151" t="s">
        <v>261</v>
      </c>
      <c r="Q54" s="52" t="s">
        <v>52</v>
      </c>
      <c r="R54" s="153"/>
      <c r="S54" s="30"/>
      <c r="T54" s="49"/>
      <c r="U54" s="30"/>
      <c r="V54" s="30"/>
      <c r="W54" s="75" t="s">
        <v>114</v>
      </c>
    </row>
    <row r="55" spans="1:23" s="5" customFormat="1" ht="13.5" customHeight="1" thickBot="1">
      <c r="A55" s="78" t="s">
        <v>283</v>
      </c>
      <c r="B55" s="286" t="s">
        <v>435</v>
      </c>
      <c r="C55" s="362"/>
      <c r="D55" s="360"/>
      <c r="E55" s="360"/>
      <c r="F55" s="360"/>
      <c r="G55" s="360"/>
      <c r="H55" s="365" t="s">
        <v>44</v>
      </c>
      <c r="I55" s="362">
        <v>2</v>
      </c>
      <c r="J55" s="360"/>
      <c r="K55" s="360"/>
      <c r="L55" s="361"/>
      <c r="M55" s="368">
        <v>2</v>
      </c>
      <c r="N55" s="363" t="s">
        <v>45</v>
      </c>
      <c r="O55" s="571" t="s">
        <v>477</v>
      </c>
      <c r="P55" s="151" t="s">
        <v>282</v>
      </c>
      <c r="Q55" s="534" t="s">
        <v>66</v>
      </c>
      <c r="R55" s="317"/>
      <c r="S55" s="30"/>
      <c r="T55" s="49"/>
      <c r="U55" s="30"/>
      <c r="V55" s="30"/>
      <c r="W55" s="75" t="s">
        <v>130</v>
      </c>
    </row>
    <row r="56" spans="1:23" s="5" customFormat="1" ht="12.75">
      <c r="A56" s="710" t="s">
        <v>47</v>
      </c>
      <c r="B56" s="711"/>
      <c r="C56" s="345">
        <f aca="true" t="shared" si="8" ref="C56:H56">SUMIF(C50:C55,"=x",$I50:$I55)+SUMIF(C50:C55,"=x",$J50:$J55)+SUMIF(C50:C55,"=x",$K50:$K55)</f>
        <v>2</v>
      </c>
      <c r="D56" s="210">
        <f t="shared" si="8"/>
        <v>0</v>
      </c>
      <c r="E56" s="210">
        <f t="shared" si="8"/>
        <v>0</v>
      </c>
      <c r="F56" s="210">
        <f t="shared" si="8"/>
        <v>8</v>
      </c>
      <c r="G56" s="210">
        <f t="shared" si="8"/>
        <v>0</v>
      </c>
      <c r="H56" s="217">
        <f t="shared" si="8"/>
        <v>2</v>
      </c>
      <c r="I56" s="728">
        <f>SUM(C56:H56)</f>
        <v>12</v>
      </c>
      <c r="J56" s="646"/>
      <c r="K56" s="646"/>
      <c r="L56" s="646"/>
      <c r="M56" s="646"/>
      <c r="N56" s="647"/>
      <c r="O56" s="558"/>
      <c r="P56" s="664"/>
      <c r="Q56" s="623"/>
      <c r="R56" s="623"/>
      <c r="S56" s="623"/>
      <c r="T56" s="623"/>
      <c r="U56" s="623"/>
      <c r="V56" s="623"/>
      <c r="W56" s="624"/>
    </row>
    <row r="57" spans="1:23" s="5" customFormat="1" ht="12.75">
      <c r="A57" s="642" t="s">
        <v>48</v>
      </c>
      <c r="B57" s="709"/>
      <c r="C57" s="346">
        <f aca="true" t="shared" si="9" ref="C57:H57">SUMIF(C50:C55,"=x",$M50:$M55)</f>
        <v>3</v>
      </c>
      <c r="D57" s="37">
        <f t="shared" si="9"/>
        <v>0</v>
      </c>
      <c r="E57" s="37">
        <f t="shared" si="9"/>
        <v>0</v>
      </c>
      <c r="F57" s="37">
        <f t="shared" si="9"/>
        <v>10</v>
      </c>
      <c r="G57" s="37">
        <f t="shared" si="9"/>
        <v>0</v>
      </c>
      <c r="H57" s="37">
        <f t="shared" si="9"/>
        <v>2</v>
      </c>
      <c r="I57" s="731">
        <f>SUM(C57:H57)</f>
        <v>15</v>
      </c>
      <c r="J57" s="628"/>
      <c r="K57" s="628"/>
      <c r="L57" s="628"/>
      <c r="M57" s="628"/>
      <c r="N57" s="655"/>
      <c r="O57" s="559"/>
      <c r="P57" s="623"/>
      <c r="Q57" s="623"/>
      <c r="R57" s="623"/>
      <c r="S57" s="623"/>
      <c r="T57" s="623"/>
      <c r="U57" s="623"/>
      <c r="V57" s="623"/>
      <c r="W57" s="624"/>
    </row>
    <row r="58" spans="1:23" s="5" customFormat="1" ht="12.75">
      <c r="A58" s="625" t="s">
        <v>49</v>
      </c>
      <c r="B58" s="736"/>
      <c r="C58" s="347">
        <f>SUMPRODUCT(--(C50:C55="x"),--($N50:$N55="K"))</f>
        <v>1</v>
      </c>
      <c r="D58" s="33">
        <f>SUMPRODUCT(--(D$50:D$55="x"),--($N$50:$N$55="K"))</f>
        <v>0</v>
      </c>
      <c r="E58" s="33">
        <f>SUMPRODUCT(--(E$50:E$55="x"),--($N$50:$N$55="K"))</f>
        <v>0</v>
      </c>
      <c r="F58" s="33">
        <f>SUMPRODUCT(--(F$50:F$55="x"),--($N$50:$N$55="K"))</f>
        <v>2</v>
      </c>
      <c r="G58" s="33">
        <f>SUMPRODUCT(--(G$50:G$55="x"),--($N$50:$N$55="K"))</f>
        <v>0</v>
      </c>
      <c r="H58" s="33">
        <f>SUMPRODUCT(--(H$50:H$55="x"),--($N$50:$N$55="K"))</f>
        <v>1</v>
      </c>
      <c r="I58" s="666">
        <f>SUM(C58:H58)</f>
        <v>4</v>
      </c>
      <c r="J58" s="649"/>
      <c r="K58" s="649"/>
      <c r="L58" s="649"/>
      <c r="M58" s="649"/>
      <c r="N58" s="650"/>
      <c r="O58" s="560"/>
      <c r="P58" s="623"/>
      <c r="Q58" s="623"/>
      <c r="R58" s="623"/>
      <c r="S58" s="623"/>
      <c r="T58" s="623"/>
      <c r="U58" s="623"/>
      <c r="V58" s="623"/>
      <c r="W58" s="624"/>
    </row>
    <row r="59" spans="1:23" s="5" customFormat="1" ht="13.5" thickBot="1">
      <c r="A59" s="779" t="s">
        <v>401</v>
      </c>
      <c r="B59" s="780"/>
      <c r="C59" s="193"/>
      <c r="D59" s="369"/>
      <c r="E59" s="369"/>
      <c r="F59" s="369"/>
      <c r="G59" s="369"/>
      <c r="H59" s="379"/>
      <c r="I59" s="369"/>
      <c r="J59" s="194"/>
      <c r="K59" s="194"/>
      <c r="L59" s="194"/>
      <c r="M59" s="194"/>
      <c r="N59" s="370"/>
      <c r="O59" s="560"/>
      <c r="P59" s="516"/>
      <c r="Q59" s="196"/>
      <c r="R59" s="516"/>
      <c r="S59" s="196"/>
      <c r="T59" s="196"/>
      <c r="U59" s="196"/>
      <c r="V59" s="196"/>
      <c r="W59" s="197"/>
    </row>
    <row r="60" spans="1:23" s="5" customFormat="1" ht="12.75">
      <c r="A60" s="64" t="s">
        <v>350</v>
      </c>
      <c r="B60" s="287" t="s">
        <v>341</v>
      </c>
      <c r="C60" s="291" t="s">
        <v>44</v>
      </c>
      <c r="D60" s="292"/>
      <c r="E60" s="292"/>
      <c r="F60" s="292"/>
      <c r="G60" s="292"/>
      <c r="H60" s="293"/>
      <c r="I60" s="291"/>
      <c r="J60" s="292">
        <v>1</v>
      </c>
      <c r="K60" s="292"/>
      <c r="L60" s="293"/>
      <c r="M60" s="145">
        <v>1</v>
      </c>
      <c r="N60" s="145" t="s">
        <v>46</v>
      </c>
      <c r="O60" s="288"/>
      <c r="P60" s="288"/>
      <c r="Q60" s="289"/>
      <c r="R60" s="542"/>
      <c r="S60" s="30"/>
      <c r="T60" s="49"/>
      <c r="U60" s="30"/>
      <c r="V60" s="30"/>
      <c r="W60" s="75" t="s">
        <v>376</v>
      </c>
    </row>
    <row r="61" spans="1:23" s="5" customFormat="1" ht="12.75">
      <c r="A61" s="64" t="s">
        <v>284</v>
      </c>
      <c r="B61" s="280" t="s">
        <v>441</v>
      </c>
      <c r="C61" s="278"/>
      <c r="D61" s="136"/>
      <c r="E61" s="136" t="s">
        <v>44</v>
      </c>
      <c r="F61" s="136"/>
      <c r="G61" s="136"/>
      <c r="H61" s="279"/>
      <c r="I61" s="278">
        <v>2</v>
      </c>
      <c r="J61" s="136"/>
      <c r="K61" s="136"/>
      <c r="L61" s="279"/>
      <c r="M61" s="288">
        <v>3</v>
      </c>
      <c r="N61" s="288" t="s">
        <v>45</v>
      </c>
      <c r="O61" s="571" t="s">
        <v>477</v>
      </c>
      <c r="P61" s="51" t="s">
        <v>263</v>
      </c>
      <c r="Q61" s="290" t="s">
        <v>53</v>
      </c>
      <c r="R61" s="396"/>
      <c r="S61" s="13"/>
      <c r="T61" s="11"/>
      <c r="U61" s="13"/>
      <c r="V61" s="13"/>
      <c r="W61" s="281" t="s">
        <v>118</v>
      </c>
    </row>
    <row r="62" spans="1:23" s="5" customFormat="1" ht="12.75">
      <c r="A62" s="64" t="s">
        <v>285</v>
      </c>
      <c r="B62" s="280" t="s">
        <v>440</v>
      </c>
      <c r="C62" s="278"/>
      <c r="D62" s="136"/>
      <c r="E62" s="136" t="s">
        <v>44</v>
      </c>
      <c r="F62" s="136"/>
      <c r="G62" s="136"/>
      <c r="H62" s="279"/>
      <c r="I62" s="278">
        <v>2</v>
      </c>
      <c r="J62" s="136"/>
      <c r="K62" s="136"/>
      <c r="L62" s="279"/>
      <c r="M62" s="288">
        <v>2</v>
      </c>
      <c r="N62" s="288" t="s">
        <v>45</v>
      </c>
      <c r="O62" s="571" t="s">
        <v>477</v>
      </c>
      <c r="P62" s="51" t="s">
        <v>472</v>
      </c>
      <c r="Q62" s="622" t="s">
        <v>473</v>
      </c>
      <c r="R62" s="51"/>
      <c r="S62" s="39"/>
      <c r="T62" s="614"/>
      <c r="U62" s="288"/>
      <c r="V62" s="288"/>
      <c r="W62" s="281" t="s">
        <v>87</v>
      </c>
    </row>
    <row r="63" spans="1:23" s="5" customFormat="1" ht="12.75">
      <c r="A63" s="64" t="s">
        <v>348</v>
      </c>
      <c r="B63" s="280" t="s">
        <v>439</v>
      </c>
      <c r="C63" s="278"/>
      <c r="D63" s="136"/>
      <c r="E63" s="136"/>
      <c r="F63" s="136"/>
      <c r="G63" s="136" t="s">
        <v>44</v>
      </c>
      <c r="H63" s="279"/>
      <c r="I63" s="278">
        <v>2</v>
      </c>
      <c r="J63" s="136"/>
      <c r="K63" s="136"/>
      <c r="L63" s="279"/>
      <c r="M63" s="288">
        <v>2</v>
      </c>
      <c r="N63" s="288" t="s">
        <v>45</v>
      </c>
      <c r="O63" s="571" t="s">
        <v>477</v>
      </c>
      <c r="P63" s="51" t="s">
        <v>263</v>
      </c>
      <c r="Q63" s="290" t="s">
        <v>53</v>
      </c>
      <c r="R63" s="396"/>
      <c r="S63" s="53"/>
      <c r="T63" s="22"/>
      <c r="U63" s="13"/>
      <c r="V63" s="13"/>
      <c r="W63" s="281" t="s">
        <v>346</v>
      </c>
    </row>
    <row r="64" spans="1:23" s="5" customFormat="1" ht="13.5" customHeight="1">
      <c r="A64" s="66" t="s">
        <v>286</v>
      </c>
      <c r="B64" s="74" t="s">
        <v>63</v>
      </c>
      <c r="C64" s="27"/>
      <c r="D64" s="12"/>
      <c r="E64" s="12"/>
      <c r="F64" s="136" t="s">
        <v>44</v>
      </c>
      <c r="G64" s="12"/>
      <c r="H64" s="10"/>
      <c r="I64" s="28"/>
      <c r="J64" s="18">
        <v>1</v>
      </c>
      <c r="K64" s="18"/>
      <c r="L64" s="47"/>
      <c r="M64" s="30">
        <v>1</v>
      </c>
      <c r="N64" s="30" t="s">
        <v>46</v>
      </c>
      <c r="O64" s="30"/>
      <c r="P64" s="151"/>
      <c r="Q64" s="351"/>
      <c r="R64" s="151"/>
      <c r="S64" s="13"/>
      <c r="T64" s="11"/>
      <c r="U64" s="13"/>
      <c r="V64" s="13"/>
      <c r="W64" s="281" t="s">
        <v>111</v>
      </c>
    </row>
    <row r="65" spans="1:23" s="5" customFormat="1" ht="13.5" customHeight="1">
      <c r="A65" s="64" t="s">
        <v>287</v>
      </c>
      <c r="B65" s="75" t="s">
        <v>438</v>
      </c>
      <c r="C65" s="28"/>
      <c r="D65" s="18"/>
      <c r="E65" s="18"/>
      <c r="F65" s="18" t="s">
        <v>44</v>
      </c>
      <c r="G65" s="18"/>
      <c r="H65" s="47"/>
      <c r="I65" s="28">
        <v>2</v>
      </c>
      <c r="J65" s="18"/>
      <c r="K65" s="18"/>
      <c r="L65" s="47"/>
      <c r="M65" s="30">
        <v>2</v>
      </c>
      <c r="N65" s="30" t="s">
        <v>45</v>
      </c>
      <c r="O65" s="571" t="s">
        <v>477</v>
      </c>
      <c r="P65" s="51" t="s">
        <v>285</v>
      </c>
      <c r="Q65" s="52" t="s">
        <v>61</v>
      </c>
      <c r="R65" s="153"/>
      <c r="S65" s="13"/>
      <c r="T65" s="11"/>
      <c r="U65" s="13"/>
      <c r="V65" s="13"/>
      <c r="W65" s="281" t="s">
        <v>128</v>
      </c>
    </row>
    <row r="66" spans="1:23" s="5" customFormat="1" ht="13.5" customHeight="1">
      <c r="A66" s="64" t="s">
        <v>288</v>
      </c>
      <c r="B66" s="75" t="s">
        <v>449</v>
      </c>
      <c r="C66" s="28"/>
      <c r="D66" s="18"/>
      <c r="E66" s="18"/>
      <c r="F66" s="18" t="s">
        <v>44</v>
      </c>
      <c r="G66" s="18"/>
      <c r="H66" s="47"/>
      <c r="I66" s="28">
        <v>2</v>
      </c>
      <c r="J66" s="18"/>
      <c r="K66" s="18"/>
      <c r="L66" s="47"/>
      <c r="M66" s="30">
        <v>2</v>
      </c>
      <c r="N66" s="30" t="s">
        <v>45</v>
      </c>
      <c r="O66" s="571" t="s">
        <v>477</v>
      </c>
      <c r="P66" s="51" t="s">
        <v>285</v>
      </c>
      <c r="Q66" s="52" t="s">
        <v>61</v>
      </c>
      <c r="R66" s="153"/>
      <c r="S66" s="13"/>
      <c r="T66" s="11"/>
      <c r="U66" s="13"/>
      <c r="V66" s="13"/>
      <c r="W66" s="281" t="s">
        <v>87</v>
      </c>
    </row>
    <row r="67" spans="1:23" s="5" customFormat="1" ht="13.5" customHeight="1" thickBot="1">
      <c r="A67" s="66" t="s">
        <v>289</v>
      </c>
      <c r="B67" s="76" t="s">
        <v>436</v>
      </c>
      <c r="C67" s="67"/>
      <c r="D67" s="68"/>
      <c r="E67" s="68"/>
      <c r="F67" s="68"/>
      <c r="G67" s="68" t="s">
        <v>44</v>
      </c>
      <c r="H67" s="69"/>
      <c r="I67" s="67">
        <v>3</v>
      </c>
      <c r="J67" s="68"/>
      <c r="K67" s="68"/>
      <c r="L67" s="69"/>
      <c r="M67" s="227">
        <v>3</v>
      </c>
      <c r="N67" s="227" t="s">
        <v>45</v>
      </c>
      <c r="O67" s="571" t="s">
        <v>477</v>
      </c>
      <c r="P67" s="51" t="s">
        <v>285</v>
      </c>
      <c r="Q67" s="351" t="s">
        <v>56</v>
      </c>
      <c r="R67" s="571"/>
      <c r="S67" s="51"/>
      <c r="T67" s="52"/>
      <c r="U67" s="13"/>
      <c r="V67" s="13"/>
      <c r="W67" s="281" t="s">
        <v>131</v>
      </c>
    </row>
    <row r="68" spans="1:23" s="5" customFormat="1" ht="12.75">
      <c r="A68" s="632" t="s">
        <v>47</v>
      </c>
      <c r="B68" s="644"/>
      <c r="C68" s="220">
        <f aca="true" t="shared" si="10" ref="C68:H68">SUMIF(C60:C67,"=x",$I60:$I67)+SUMIF(C60:C67,"=x",$J60:$J67)+SUMIF(C60:C67,"=x",$K60:$K67)</f>
        <v>1</v>
      </c>
      <c r="D68" s="210">
        <f t="shared" si="10"/>
        <v>0</v>
      </c>
      <c r="E68" s="210">
        <f t="shared" si="10"/>
        <v>4</v>
      </c>
      <c r="F68" s="210">
        <f t="shared" si="10"/>
        <v>5</v>
      </c>
      <c r="G68" s="210">
        <f t="shared" si="10"/>
        <v>5</v>
      </c>
      <c r="H68" s="221">
        <f t="shared" si="10"/>
        <v>0</v>
      </c>
      <c r="I68" s="645">
        <f>SUM(C68:H68)</f>
        <v>15</v>
      </c>
      <c r="J68" s="646"/>
      <c r="K68" s="646"/>
      <c r="L68" s="646"/>
      <c r="M68" s="646"/>
      <c r="N68" s="647"/>
      <c r="O68" s="558"/>
      <c r="P68" s="623"/>
      <c r="Q68" s="623"/>
      <c r="R68" s="623"/>
      <c r="S68" s="623"/>
      <c r="T68" s="623"/>
      <c r="U68" s="623"/>
      <c r="V68" s="623"/>
      <c r="W68" s="624"/>
    </row>
    <row r="69" spans="1:23" s="5" customFormat="1" ht="12.75">
      <c r="A69" s="642" t="s">
        <v>48</v>
      </c>
      <c r="B69" s="653"/>
      <c r="C69" s="36">
        <f aca="true" t="shared" si="11" ref="C69:H69">SUMIF(C60:C67,"=x",$M60:$M67)</f>
        <v>1</v>
      </c>
      <c r="D69" s="37">
        <f t="shared" si="11"/>
        <v>0</v>
      </c>
      <c r="E69" s="37">
        <f t="shared" si="11"/>
        <v>5</v>
      </c>
      <c r="F69" s="37">
        <f t="shared" si="11"/>
        <v>5</v>
      </c>
      <c r="G69" s="37">
        <f t="shared" si="11"/>
        <v>5</v>
      </c>
      <c r="H69" s="38">
        <f t="shared" si="11"/>
        <v>0</v>
      </c>
      <c r="I69" s="654">
        <f>SUM(C69:H69)</f>
        <v>16</v>
      </c>
      <c r="J69" s="628"/>
      <c r="K69" s="628"/>
      <c r="L69" s="628"/>
      <c r="M69" s="628"/>
      <c r="N69" s="655"/>
      <c r="O69" s="559"/>
      <c r="P69" s="623"/>
      <c r="Q69" s="623"/>
      <c r="R69" s="623"/>
      <c r="S69" s="623"/>
      <c r="T69" s="623"/>
      <c r="U69" s="623"/>
      <c r="V69" s="623"/>
      <c r="W69" s="624"/>
    </row>
    <row r="70" spans="1:23" s="5" customFormat="1" ht="12.75">
      <c r="A70" s="625" t="s">
        <v>49</v>
      </c>
      <c r="B70" s="626"/>
      <c r="C70" s="32">
        <f>SUMPRODUCT(--(C60:C67="x"),--($N60:$N67="K"))</f>
        <v>0</v>
      </c>
      <c r="D70" s="33">
        <f>SUMPRODUCT(--(D$60:D$67="x"),--($N$60:$N$67="K"))</f>
        <v>0</v>
      </c>
      <c r="E70" s="33">
        <f>SUMPRODUCT(--(E$60:E$67="x"),--($N$60:$N$67="K"))</f>
        <v>2</v>
      </c>
      <c r="F70" s="33">
        <f>SUMPRODUCT(--(F$60:F$67="x"),--($N$60:$N$67="K"))</f>
        <v>2</v>
      </c>
      <c r="G70" s="33">
        <f>SUMPRODUCT(--(G$60:G$67="x"),--($N$60:$N$67="K"))</f>
        <v>2</v>
      </c>
      <c r="H70" s="34">
        <f>SUMPRODUCT(--(H$60:H$67="x"),--($N$60:$N$67="K"))</f>
        <v>0</v>
      </c>
      <c r="I70" s="648">
        <f>SUM(C70:H70)</f>
        <v>6</v>
      </c>
      <c r="J70" s="649"/>
      <c r="K70" s="649"/>
      <c r="L70" s="649"/>
      <c r="M70" s="649"/>
      <c r="N70" s="650"/>
      <c r="O70" s="560"/>
      <c r="P70" s="623"/>
      <c r="Q70" s="623"/>
      <c r="R70" s="623"/>
      <c r="S70" s="623"/>
      <c r="T70" s="623"/>
      <c r="U70" s="623"/>
      <c r="V70" s="623"/>
      <c r="W70" s="624"/>
    </row>
    <row r="71" spans="1:23" s="5" customFormat="1" ht="13.5" thickBot="1">
      <c r="A71" s="392" t="s">
        <v>403</v>
      </c>
      <c r="B71" s="393"/>
      <c r="C71" s="79"/>
      <c r="D71" s="218"/>
      <c r="E71" s="218"/>
      <c r="F71" s="218"/>
      <c r="G71" s="218"/>
      <c r="H71" s="219"/>
      <c r="I71" s="79"/>
      <c r="J71" s="80"/>
      <c r="K71" s="80"/>
      <c r="L71" s="80"/>
      <c r="M71" s="80"/>
      <c r="N71" s="225"/>
      <c r="O71" s="80"/>
      <c r="P71" s="203"/>
      <c r="Q71" s="204"/>
      <c r="R71" s="521"/>
      <c r="S71" s="204"/>
      <c r="T71" s="204"/>
      <c r="U71" s="204"/>
      <c r="V71" s="204"/>
      <c r="W71" s="205"/>
    </row>
    <row r="72" spans="1:23" s="5" customFormat="1" ht="13.5" customHeight="1" thickBot="1">
      <c r="A72" s="384" t="s">
        <v>388</v>
      </c>
      <c r="B72" s="391" t="s">
        <v>65</v>
      </c>
      <c r="C72" s="389"/>
      <c r="D72" s="385"/>
      <c r="E72" s="385"/>
      <c r="F72" s="385" t="s">
        <v>44</v>
      </c>
      <c r="G72" s="385"/>
      <c r="H72" s="386"/>
      <c r="I72" s="387"/>
      <c r="J72" s="385">
        <v>1</v>
      </c>
      <c r="K72" s="385"/>
      <c r="L72" s="388"/>
      <c r="M72" s="389">
        <v>6</v>
      </c>
      <c r="N72" s="388" t="s">
        <v>383</v>
      </c>
      <c r="O72" s="30" t="s">
        <v>474</v>
      </c>
      <c r="P72" s="42"/>
      <c r="Q72" s="72" t="s">
        <v>127</v>
      </c>
      <c r="R72" s="72"/>
      <c r="S72" s="30"/>
      <c r="T72" s="49"/>
      <c r="U72" s="30"/>
      <c r="V72" s="30"/>
      <c r="W72" s="75" t="s">
        <v>92</v>
      </c>
    </row>
    <row r="73" spans="1:23" s="5" customFormat="1" ht="12.75">
      <c r="A73" s="634" t="s">
        <v>47</v>
      </c>
      <c r="B73" s="644"/>
      <c r="C73" s="220">
        <f>SUMIF(C72,"=x",$I72)+SUMIF(C72,"=x",$J72)+SUMIF(C72,"=x",$K72)</f>
        <v>0</v>
      </c>
      <c r="D73" s="210">
        <f>SUMIF(D72,"=x",$I72)+SUMIF(D72,"=x",$J72)+SUMIF(D72,"=x",$K72)</f>
        <v>0</v>
      </c>
      <c r="E73" s="210">
        <f>SUMIF(E72:E72,"=x",$I72:$I72)+SUMIF(E72:E72,"=x",$J72:$J72)+SUMIF(E72:E72,"=x",$K72:$K72)</f>
        <v>0</v>
      </c>
      <c r="F73" s="210">
        <f>SUMIF(F72:F72,"=x",$I72:$I72)+SUMIF(F72:F72,"=x",$J72:$J72)+SUMIF(F72:F72,"=x",$K72:$K72)</f>
        <v>1</v>
      </c>
      <c r="G73" s="210">
        <f>SUMIF(G72:G72,"=x",$I72:$I72)+SUMIF(G72:G72,"=x",$J72:$J72)+SUMIF(G72:G72,"=x",$K72:$K72)</f>
        <v>0</v>
      </c>
      <c r="H73" s="221">
        <f>SUMIF(H72:H72,"=x",$I72:$I72)+SUMIF(H72:H72,"=x",$J72:$J72)+SUMIF(H72:H72,"=x",$K72:$K72)</f>
        <v>0</v>
      </c>
      <c r="I73" s="645">
        <f>SUM(C73:H73)</f>
        <v>1</v>
      </c>
      <c r="J73" s="646"/>
      <c r="K73" s="646"/>
      <c r="L73" s="646"/>
      <c r="M73" s="646"/>
      <c r="N73" s="647"/>
      <c r="O73" s="558"/>
      <c r="P73" s="623"/>
      <c r="Q73" s="623"/>
      <c r="R73" s="623"/>
      <c r="S73" s="623"/>
      <c r="T73" s="623"/>
      <c r="U73" s="623"/>
      <c r="V73" s="623"/>
      <c r="W73" s="624"/>
    </row>
    <row r="74" spans="1:23" s="5" customFormat="1" ht="12.75">
      <c r="A74" s="642" t="s">
        <v>48</v>
      </c>
      <c r="B74" s="653"/>
      <c r="C74" s="36">
        <f>SUMIF(C72,"=x",$M72)</f>
        <v>0</v>
      </c>
      <c r="D74" s="37">
        <f>SUMIF(D72,"=x",$M72)</f>
        <v>0</v>
      </c>
      <c r="E74" s="37">
        <f>SUMIF(E72:E72,"=x",$M72:$M72)</f>
        <v>0</v>
      </c>
      <c r="F74" s="37">
        <f>SUMIF(F72:F72,"=x",$M72:$M72)</f>
        <v>6</v>
      </c>
      <c r="G74" s="37">
        <f>SUMIF(G72:G72,"=x",$M72:$M72)</f>
        <v>0</v>
      </c>
      <c r="H74" s="38">
        <f>SUMIF(H72:H72,"=x",$M72:$M72)</f>
        <v>0</v>
      </c>
      <c r="I74" s="654">
        <f>SUM(C74:H74)</f>
        <v>6</v>
      </c>
      <c r="J74" s="628"/>
      <c r="K74" s="628"/>
      <c r="L74" s="628"/>
      <c r="M74" s="628"/>
      <c r="N74" s="655"/>
      <c r="O74" s="559"/>
      <c r="P74" s="623"/>
      <c r="Q74" s="623"/>
      <c r="R74" s="623"/>
      <c r="S74" s="623"/>
      <c r="T74" s="623"/>
      <c r="U74" s="623"/>
      <c r="V74" s="623"/>
      <c r="W74" s="624"/>
    </row>
    <row r="75" spans="1:23" s="5" customFormat="1" ht="12.75">
      <c r="A75" s="625" t="s">
        <v>49</v>
      </c>
      <c r="B75" s="626"/>
      <c r="C75" s="32">
        <f>SUMPRODUCT(--(C72="x"),--($N72="K"))</f>
        <v>0</v>
      </c>
      <c r="D75" s="33">
        <f>SUMPRODUCT(--(D$72="x"),--($N$72="K"))</f>
        <v>0</v>
      </c>
      <c r="E75" s="33">
        <f>SUMPRODUCT(--(E$72:E$72="x"),--($N$72:$N$72="K"))</f>
        <v>0</v>
      </c>
      <c r="F75" s="33">
        <f>SUMPRODUCT(--(F$72:F$72="x"),--($N$72:$N$72="K"))</f>
        <v>0</v>
      </c>
      <c r="G75" s="33">
        <f>SUMPRODUCT(--(G$72:G$72="x"),--($N$72:$N$72="K"))</f>
        <v>0</v>
      </c>
      <c r="H75" s="34">
        <f>SUMPRODUCT(--(H$72:H$72="x"),--($N$72:$N$72="K"))</f>
        <v>0</v>
      </c>
      <c r="I75" s="648">
        <f>SUM(C75:H75)</f>
        <v>0</v>
      </c>
      <c r="J75" s="649"/>
      <c r="K75" s="649"/>
      <c r="L75" s="649"/>
      <c r="M75" s="649"/>
      <c r="N75" s="650"/>
      <c r="O75" s="560"/>
      <c r="P75" s="623"/>
      <c r="Q75" s="623"/>
      <c r="R75" s="623"/>
      <c r="S75" s="623"/>
      <c r="T75" s="623"/>
      <c r="U75" s="623"/>
      <c r="V75" s="623"/>
      <c r="W75" s="624"/>
    </row>
    <row r="76" spans="1:23" s="5" customFormat="1" ht="13.5" thickBot="1">
      <c r="A76" s="638" t="s">
        <v>155</v>
      </c>
      <c r="B76" s="659"/>
      <c r="C76" s="79"/>
      <c r="D76" s="218"/>
      <c r="E76" s="218"/>
      <c r="F76" s="218"/>
      <c r="G76" s="218"/>
      <c r="H76" s="219"/>
      <c r="I76" s="79"/>
      <c r="J76" s="80"/>
      <c r="K76" s="80"/>
      <c r="L76" s="80"/>
      <c r="M76" s="80"/>
      <c r="N76" s="225"/>
      <c r="O76" s="80"/>
      <c r="P76" s="203"/>
      <c r="Q76" s="204"/>
      <c r="R76" s="521"/>
      <c r="S76" s="204"/>
      <c r="T76" s="204"/>
      <c r="U76" s="204"/>
      <c r="V76" s="204"/>
      <c r="W76" s="205"/>
    </row>
    <row r="77" spans="1:23" s="5" customFormat="1" ht="13.5" customHeight="1">
      <c r="A77" s="66" t="s">
        <v>384</v>
      </c>
      <c r="B77" s="146" t="s">
        <v>68</v>
      </c>
      <c r="C77" s="44"/>
      <c r="D77" s="45"/>
      <c r="E77" s="45"/>
      <c r="F77" s="45"/>
      <c r="G77" s="45" t="s">
        <v>44</v>
      </c>
      <c r="H77" s="223"/>
      <c r="I77" s="44"/>
      <c r="J77" s="45">
        <v>1</v>
      </c>
      <c r="K77" s="45"/>
      <c r="L77" s="46"/>
      <c r="M77" s="367">
        <v>1</v>
      </c>
      <c r="N77" s="82" t="s">
        <v>46</v>
      </c>
      <c r="O77" s="30"/>
      <c r="P77" s="30"/>
      <c r="Q77" s="16"/>
      <c r="R77" s="16"/>
      <c r="S77" s="30"/>
      <c r="T77" s="49"/>
      <c r="U77" s="30"/>
      <c r="V77" s="30"/>
      <c r="W77" s="75" t="s">
        <v>92</v>
      </c>
    </row>
    <row r="78" spans="1:23" s="5" customFormat="1" ht="13.5" customHeight="1" thickBot="1">
      <c r="A78" s="66" t="s">
        <v>385</v>
      </c>
      <c r="B78" s="76" t="s">
        <v>31</v>
      </c>
      <c r="C78" s="67"/>
      <c r="D78" s="68"/>
      <c r="E78" s="68"/>
      <c r="F78" s="68"/>
      <c r="G78" s="68"/>
      <c r="H78" s="224" t="s">
        <v>44</v>
      </c>
      <c r="I78" s="67"/>
      <c r="J78" s="68">
        <v>1</v>
      </c>
      <c r="K78" s="68"/>
      <c r="L78" s="69"/>
      <c r="M78" s="492">
        <v>9</v>
      </c>
      <c r="N78" s="227" t="s">
        <v>46</v>
      </c>
      <c r="O78" s="571" t="s">
        <v>477</v>
      </c>
      <c r="P78" s="151" t="s">
        <v>384</v>
      </c>
      <c r="Q78" s="154" t="s">
        <v>68</v>
      </c>
      <c r="R78" s="534"/>
      <c r="S78" s="30"/>
      <c r="T78" s="49"/>
      <c r="U78" s="30"/>
      <c r="V78" s="30"/>
      <c r="W78" s="75" t="s">
        <v>92</v>
      </c>
    </row>
    <row r="79" spans="1:23" s="5" customFormat="1" ht="12.75">
      <c r="A79" s="632" t="s">
        <v>47</v>
      </c>
      <c r="B79" s="644"/>
      <c r="C79" s="220">
        <f aca="true" t="shared" si="12" ref="C79:H79">SUMIF(C77:C78,"=x",$I77:$I78)+SUMIF(C77:C78,"=x",$J77:$J78)+SUMIF(C77:C78,"=x",$K77:$K78)</f>
        <v>0</v>
      </c>
      <c r="D79" s="210">
        <f t="shared" si="12"/>
        <v>0</v>
      </c>
      <c r="E79" s="210">
        <f t="shared" si="12"/>
        <v>0</v>
      </c>
      <c r="F79" s="210">
        <f t="shared" si="12"/>
        <v>0</v>
      </c>
      <c r="G79" s="210">
        <f t="shared" si="12"/>
        <v>1</v>
      </c>
      <c r="H79" s="221">
        <f t="shared" si="12"/>
        <v>1</v>
      </c>
      <c r="I79" s="645">
        <f>SUM(C79:H79)</f>
        <v>2</v>
      </c>
      <c r="J79" s="646"/>
      <c r="K79" s="646"/>
      <c r="L79" s="646"/>
      <c r="M79" s="646"/>
      <c r="N79" s="647"/>
      <c r="O79" s="558"/>
      <c r="P79" s="623"/>
      <c r="Q79" s="623"/>
      <c r="R79" s="623"/>
      <c r="S79" s="623"/>
      <c r="T79" s="623"/>
      <c r="U79" s="623"/>
      <c r="V79" s="623"/>
      <c r="W79" s="624"/>
    </row>
    <row r="80" spans="1:23" s="5" customFormat="1" ht="12.75">
      <c r="A80" s="642" t="s">
        <v>48</v>
      </c>
      <c r="B80" s="653"/>
      <c r="C80" s="36">
        <f aca="true" t="shared" si="13" ref="C80:H80">SUMIF(C77:C78,"=x",$M77:$M78)</f>
        <v>0</v>
      </c>
      <c r="D80" s="37">
        <f t="shared" si="13"/>
        <v>0</v>
      </c>
      <c r="E80" s="37">
        <f t="shared" si="13"/>
        <v>0</v>
      </c>
      <c r="F80" s="37">
        <f t="shared" si="13"/>
        <v>0</v>
      </c>
      <c r="G80" s="37">
        <f t="shared" si="13"/>
        <v>1</v>
      </c>
      <c r="H80" s="38">
        <f t="shared" si="13"/>
        <v>9</v>
      </c>
      <c r="I80" s="654">
        <f>SUM(C80:H80)</f>
        <v>10</v>
      </c>
      <c r="J80" s="628"/>
      <c r="K80" s="628"/>
      <c r="L80" s="628"/>
      <c r="M80" s="628"/>
      <c r="N80" s="655"/>
      <c r="O80" s="559"/>
      <c r="P80" s="623"/>
      <c r="Q80" s="623"/>
      <c r="R80" s="623"/>
      <c r="S80" s="623"/>
      <c r="T80" s="623"/>
      <c r="U80" s="623"/>
      <c r="V80" s="623"/>
      <c r="W80" s="624"/>
    </row>
    <row r="81" spans="1:23" s="5" customFormat="1" ht="12.75">
      <c r="A81" s="625" t="s">
        <v>49</v>
      </c>
      <c r="B81" s="626"/>
      <c r="C81" s="32">
        <f>SUMPRODUCT(--(C77:C78="x"),--($N77:$N78="K"))</f>
        <v>0</v>
      </c>
      <c r="D81" s="33">
        <f>SUMPRODUCT(--(D$77:D$78="x"),--($N$77:$N$78="K"))</f>
        <v>0</v>
      </c>
      <c r="E81" s="33">
        <f>SUMPRODUCT(--(E$77:E$78="x"),--($N$77:$N$78="K"))</f>
        <v>0</v>
      </c>
      <c r="F81" s="33">
        <f>SUMPRODUCT(--(F$77:F$78="x"),--($N$77:$N$78="K"))</f>
        <v>0</v>
      </c>
      <c r="G81" s="33">
        <f>SUMPRODUCT(--(G$77:G$78="x"),--($N$77:$N$78="K"))</f>
        <v>0</v>
      </c>
      <c r="H81" s="34">
        <f>SUMPRODUCT(--(H$77:H$78="x"),--($N$77:$N$78="K"))</f>
        <v>0</v>
      </c>
      <c r="I81" s="648">
        <f>SUM(C81:H81)</f>
        <v>0</v>
      </c>
      <c r="J81" s="649"/>
      <c r="K81" s="649"/>
      <c r="L81" s="649"/>
      <c r="M81" s="649"/>
      <c r="N81" s="650"/>
      <c r="O81" s="560"/>
      <c r="P81" s="623"/>
      <c r="Q81" s="623"/>
      <c r="R81" s="623"/>
      <c r="S81" s="623"/>
      <c r="T81" s="623"/>
      <c r="U81" s="623"/>
      <c r="V81" s="623"/>
      <c r="W81" s="624"/>
    </row>
    <row r="82" spans="1:23" s="5" customFormat="1" ht="12.75">
      <c r="A82" s="198"/>
      <c r="B82" s="199" t="s">
        <v>368</v>
      </c>
      <c r="C82" s="200">
        <f aca="true" t="shared" si="14" ref="C82:H82">C9+C28+C48+C58+C70+C75+C81</f>
        <v>5</v>
      </c>
      <c r="D82" s="200">
        <f t="shared" si="14"/>
        <v>3</v>
      </c>
      <c r="E82" s="200">
        <f t="shared" si="14"/>
        <v>3</v>
      </c>
      <c r="F82" s="200">
        <f t="shared" si="14"/>
        <v>5</v>
      </c>
      <c r="G82" s="200">
        <f t="shared" si="14"/>
        <v>6</v>
      </c>
      <c r="H82" s="200">
        <f t="shared" si="14"/>
        <v>2</v>
      </c>
      <c r="I82" s="200">
        <f>SUM(C82:H82)</f>
        <v>24</v>
      </c>
      <c r="J82" s="201"/>
      <c r="K82" s="201"/>
      <c r="L82" s="201"/>
      <c r="M82" s="201"/>
      <c r="N82" s="202"/>
      <c r="O82" s="560"/>
      <c r="P82" s="516"/>
      <c r="Q82" s="196"/>
      <c r="R82" s="516"/>
      <c r="S82" s="196"/>
      <c r="T82" s="196"/>
      <c r="U82" s="196"/>
      <c r="V82" s="196"/>
      <c r="W82" s="197"/>
    </row>
    <row r="83" spans="1:23" s="5" customFormat="1" ht="12.75">
      <c r="A83" s="198"/>
      <c r="B83" s="161" t="s">
        <v>358</v>
      </c>
      <c r="C83" s="200">
        <f aca="true" t="shared" si="15" ref="C83:H83">C27+C47+C57+C69+C74+C80</f>
        <v>25</v>
      </c>
      <c r="D83" s="200">
        <f t="shared" si="15"/>
        <v>17</v>
      </c>
      <c r="E83" s="200">
        <f t="shared" si="15"/>
        <v>12</v>
      </c>
      <c r="F83" s="200">
        <f t="shared" si="15"/>
        <v>26</v>
      </c>
      <c r="G83" s="200">
        <f t="shared" si="15"/>
        <v>17</v>
      </c>
      <c r="H83" s="200">
        <f t="shared" si="15"/>
        <v>16</v>
      </c>
      <c r="I83" s="200">
        <f>SUM(C83:H83)</f>
        <v>113</v>
      </c>
      <c r="J83" s="201"/>
      <c r="K83" s="201"/>
      <c r="L83" s="201"/>
      <c r="M83" s="201"/>
      <c r="N83" s="202"/>
      <c r="O83" s="560"/>
      <c r="P83" s="516"/>
      <c r="Q83" s="196"/>
      <c r="R83" s="516"/>
      <c r="S83" s="196"/>
      <c r="T83" s="196"/>
      <c r="U83" s="196"/>
      <c r="V83" s="196"/>
      <c r="W83" s="197"/>
    </row>
    <row r="84" spans="1:23" s="5" customFormat="1" ht="12.75">
      <c r="A84" s="198"/>
      <c r="B84" s="192"/>
      <c r="C84" s="200"/>
      <c r="D84" s="208"/>
      <c r="E84" s="208"/>
      <c r="F84" s="208"/>
      <c r="G84" s="208"/>
      <c r="H84" s="208"/>
      <c r="I84" s="193"/>
      <c r="J84" s="194"/>
      <c r="K84" s="194"/>
      <c r="L84" s="194"/>
      <c r="M84" s="201"/>
      <c r="N84" s="202"/>
      <c r="O84" s="560"/>
      <c r="P84" s="516"/>
      <c r="Q84" s="196"/>
      <c r="R84" s="516"/>
      <c r="S84" s="196"/>
      <c r="T84" s="196"/>
      <c r="U84" s="196"/>
      <c r="V84" s="196"/>
      <c r="W84" s="197"/>
    </row>
    <row r="85" spans="1:23" s="5" customFormat="1" ht="20.25" customHeight="1" thickBot="1">
      <c r="A85" s="630" t="s">
        <v>404</v>
      </c>
      <c r="B85" s="652"/>
      <c r="C85" s="79"/>
      <c r="D85" s="218"/>
      <c r="E85" s="218"/>
      <c r="F85" s="218"/>
      <c r="G85" s="218"/>
      <c r="H85" s="219"/>
      <c r="I85" s="79"/>
      <c r="J85" s="80"/>
      <c r="K85" s="80"/>
      <c r="L85" s="80"/>
      <c r="M85" s="80"/>
      <c r="N85" s="225"/>
      <c r="O85" s="80"/>
      <c r="P85" s="203"/>
      <c r="Q85" s="204"/>
      <c r="R85" s="521"/>
      <c r="S85" s="204"/>
      <c r="T85" s="204"/>
      <c r="U85" s="204"/>
      <c r="V85" s="204"/>
      <c r="W85" s="205"/>
    </row>
    <row r="86" spans="1:23" s="5" customFormat="1" ht="12.75">
      <c r="A86" s="66"/>
      <c r="B86" s="73" t="s">
        <v>60</v>
      </c>
      <c r="C86" s="44" t="s">
        <v>44</v>
      </c>
      <c r="D86" s="45"/>
      <c r="E86" s="45"/>
      <c r="F86" s="45"/>
      <c r="G86" s="45"/>
      <c r="H86" s="46"/>
      <c r="I86" s="44"/>
      <c r="J86" s="45">
        <v>1</v>
      </c>
      <c r="K86" s="45"/>
      <c r="L86" s="46"/>
      <c r="M86" s="245">
        <v>3</v>
      </c>
      <c r="N86" s="82" t="s">
        <v>46</v>
      </c>
      <c r="O86" s="30"/>
      <c r="P86" s="42"/>
      <c r="Q86" s="16"/>
      <c r="R86" s="16"/>
      <c r="S86" s="30"/>
      <c r="T86" s="49"/>
      <c r="U86" s="30"/>
      <c r="V86" s="30"/>
      <c r="W86" s="31"/>
    </row>
    <row r="87" spans="1:23" s="5" customFormat="1" ht="13.5" customHeight="1">
      <c r="A87" s="66"/>
      <c r="B87" s="75" t="s">
        <v>75</v>
      </c>
      <c r="C87" s="28"/>
      <c r="D87" s="18"/>
      <c r="E87" s="18"/>
      <c r="F87" s="18"/>
      <c r="G87" s="18" t="s">
        <v>44</v>
      </c>
      <c r="H87" s="47"/>
      <c r="I87" s="28"/>
      <c r="J87" s="18">
        <v>1</v>
      </c>
      <c r="K87" s="18"/>
      <c r="L87" s="47"/>
      <c r="M87" s="123">
        <v>3</v>
      </c>
      <c r="N87" s="30" t="s">
        <v>46</v>
      </c>
      <c r="O87" s="30"/>
      <c r="P87" s="42"/>
      <c r="Q87" s="16"/>
      <c r="R87" s="16"/>
      <c r="S87" s="30"/>
      <c r="T87" s="49"/>
      <c r="U87" s="30"/>
      <c r="V87" s="30"/>
      <c r="W87" s="31"/>
    </row>
    <row r="88" spans="1:23" s="5" customFormat="1" ht="13.5" customHeight="1" thickBot="1">
      <c r="A88" s="66"/>
      <c r="B88" s="76" t="s">
        <v>154</v>
      </c>
      <c r="C88" s="67"/>
      <c r="D88" s="68"/>
      <c r="E88" s="68"/>
      <c r="F88" s="68"/>
      <c r="G88" s="68"/>
      <c r="H88" s="69" t="s">
        <v>44</v>
      </c>
      <c r="I88" s="67"/>
      <c r="J88" s="68">
        <v>1</v>
      </c>
      <c r="K88" s="68"/>
      <c r="L88" s="69"/>
      <c r="M88" s="491">
        <v>3</v>
      </c>
      <c r="N88" s="227" t="s">
        <v>46</v>
      </c>
      <c r="O88" s="30"/>
      <c r="P88" s="42"/>
      <c r="Q88" s="16"/>
      <c r="R88" s="16"/>
      <c r="S88" s="30"/>
      <c r="T88" s="49"/>
      <c r="U88" s="30"/>
      <c r="V88" s="30"/>
      <c r="W88" s="31"/>
    </row>
    <row r="89" spans="1:23" s="5" customFormat="1" ht="12.75">
      <c r="A89" s="632" t="s">
        <v>47</v>
      </c>
      <c r="B89" s="644"/>
      <c r="C89" s="220">
        <f aca="true" t="shared" si="16" ref="C89:H89">SUMIF(C86:C88,"=x",$I86:$I88)+SUMIF(C86:C88,"=x",$J86:$J88)+SUMIF(C86:C88,"=x",$K86:$K88)</f>
        <v>1</v>
      </c>
      <c r="D89" s="220">
        <f t="shared" si="16"/>
        <v>0</v>
      </c>
      <c r="E89" s="210">
        <f t="shared" si="16"/>
        <v>0</v>
      </c>
      <c r="F89" s="210">
        <f t="shared" si="16"/>
        <v>0</v>
      </c>
      <c r="G89" s="210">
        <f t="shared" si="16"/>
        <v>1</v>
      </c>
      <c r="H89" s="221">
        <f t="shared" si="16"/>
        <v>1</v>
      </c>
      <c r="I89" s="645">
        <f>SUM(C89:H89)</f>
        <v>3</v>
      </c>
      <c r="J89" s="646"/>
      <c r="K89" s="646"/>
      <c r="L89" s="646"/>
      <c r="M89" s="646"/>
      <c r="N89" s="647"/>
      <c r="O89" s="558"/>
      <c r="P89" s="623"/>
      <c r="Q89" s="623"/>
      <c r="R89" s="623"/>
      <c r="S89" s="623"/>
      <c r="T89" s="623"/>
      <c r="U89" s="623"/>
      <c r="V89" s="623"/>
      <c r="W89" s="624"/>
    </row>
    <row r="90" spans="1:23" s="5" customFormat="1" ht="12.75">
      <c r="A90" s="642" t="s">
        <v>48</v>
      </c>
      <c r="B90" s="653"/>
      <c r="C90" s="36">
        <f aca="true" t="shared" si="17" ref="C90:H90">SUMIF(C86:C88,"=x",$M86:$M88)</f>
        <v>3</v>
      </c>
      <c r="D90" s="36">
        <f t="shared" si="17"/>
        <v>0</v>
      </c>
      <c r="E90" s="37">
        <f t="shared" si="17"/>
        <v>0</v>
      </c>
      <c r="F90" s="37">
        <f t="shared" si="17"/>
        <v>0</v>
      </c>
      <c r="G90" s="37">
        <f t="shared" si="17"/>
        <v>3</v>
      </c>
      <c r="H90" s="38">
        <f t="shared" si="17"/>
        <v>3</v>
      </c>
      <c r="I90" s="654">
        <f>SUM(C90:H90)</f>
        <v>9</v>
      </c>
      <c r="J90" s="628"/>
      <c r="K90" s="628"/>
      <c r="L90" s="628"/>
      <c r="M90" s="628"/>
      <c r="N90" s="655"/>
      <c r="O90" s="559"/>
      <c r="P90" s="623"/>
      <c r="Q90" s="623"/>
      <c r="R90" s="623"/>
      <c r="S90" s="623"/>
      <c r="T90" s="623"/>
      <c r="U90" s="623"/>
      <c r="V90" s="623"/>
      <c r="W90" s="624"/>
    </row>
    <row r="91" spans="1:23" s="5" customFormat="1" ht="12.75">
      <c r="A91" s="625" t="s">
        <v>49</v>
      </c>
      <c r="B91" s="626"/>
      <c r="C91" s="32">
        <f aca="true" t="shared" si="18" ref="C91:H91">SUMPRODUCT(--(C86:C88="x"),--($N86:$N88="K"))</f>
        <v>0</v>
      </c>
      <c r="D91" s="32">
        <f t="shared" si="18"/>
        <v>0</v>
      </c>
      <c r="E91" s="32">
        <f t="shared" si="18"/>
        <v>0</v>
      </c>
      <c r="F91" s="32">
        <f t="shared" si="18"/>
        <v>0</v>
      </c>
      <c r="G91" s="32">
        <f t="shared" si="18"/>
        <v>0</v>
      </c>
      <c r="H91" s="32">
        <f t="shared" si="18"/>
        <v>0</v>
      </c>
      <c r="I91" s="648">
        <f>SUM(C91:H91)</f>
        <v>0</v>
      </c>
      <c r="J91" s="649"/>
      <c r="K91" s="649"/>
      <c r="L91" s="649"/>
      <c r="M91" s="649"/>
      <c r="N91" s="650"/>
      <c r="O91" s="560"/>
      <c r="P91" s="623"/>
      <c r="Q91" s="623"/>
      <c r="R91" s="623"/>
      <c r="S91" s="623"/>
      <c r="T91" s="623"/>
      <c r="U91" s="623"/>
      <c r="V91" s="623"/>
      <c r="W91" s="624"/>
    </row>
    <row r="92" spans="1:23" s="5" customFormat="1" ht="27" customHeight="1" thickBot="1">
      <c r="A92" s="777" t="s">
        <v>409</v>
      </c>
      <c r="B92" s="777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1"/>
      <c r="O92" s="121"/>
      <c r="P92" s="120"/>
      <c r="Q92" s="120"/>
      <c r="R92" s="120"/>
      <c r="S92" s="120"/>
      <c r="T92" s="120"/>
      <c r="U92" s="120"/>
      <c r="V92" s="120"/>
      <c r="W92" s="120"/>
    </row>
    <row r="93" spans="1:23" s="5" customFormat="1" ht="13.5" thickBot="1">
      <c r="A93" s="265"/>
      <c r="B93" s="73"/>
      <c r="C93" s="402"/>
      <c r="D93" s="403"/>
      <c r="E93" s="403"/>
      <c r="F93" s="403"/>
      <c r="G93" s="403"/>
      <c r="H93" s="404"/>
      <c r="I93" s="402"/>
      <c r="J93" s="403"/>
      <c r="K93" s="403"/>
      <c r="L93" s="409"/>
      <c r="M93" s="410"/>
      <c r="N93" s="410"/>
      <c r="O93" s="132"/>
      <c r="P93" s="241"/>
      <c r="Q93" s="417"/>
      <c r="R93" s="241"/>
      <c r="S93" s="241"/>
      <c r="T93" s="142"/>
      <c r="U93" s="3"/>
      <c r="V93" s="3"/>
      <c r="W93" s="425"/>
    </row>
    <row r="94" spans="1:23" s="5" customFormat="1" ht="12.75">
      <c r="A94" s="265" t="s">
        <v>184</v>
      </c>
      <c r="B94" s="73" t="s">
        <v>185</v>
      </c>
      <c r="C94" s="402"/>
      <c r="D94" s="403" t="s">
        <v>44</v>
      </c>
      <c r="E94" s="403"/>
      <c r="F94" s="403"/>
      <c r="G94" s="403"/>
      <c r="H94" s="404"/>
      <c r="I94" s="402">
        <v>3</v>
      </c>
      <c r="J94" s="403"/>
      <c r="K94" s="403"/>
      <c r="L94" s="409"/>
      <c r="M94" s="410">
        <v>3</v>
      </c>
      <c r="N94" s="410" t="s">
        <v>45</v>
      </c>
      <c r="O94" s="573"/>
      <c r="P94" s="241"/>
      <c r="Q94" s="417"/>
      <c r="R94" s="241"/>
      <c r="S94" s="241"/>
      <c r="T94" s="142"/>
      <c r="U94" s="3"/>
      <c r="V94" s="3"/>
      <c r="W94" s="425" t="s">
        <v>92</v>
      </c>
    </row>
    <row r="95" spans="1:23" s="5" customFormat="1" ht="12.75">
      <c r="A95" s="127" t="s">
        <v>343</v>
      </c>
      <c r="B95" s="74" t="s">
        <v>186</v>
      </c>
      <c r="C95" s="128"/>
      <c r="D95" s="129" t="s">
        <v>44</v>
      </c>
      <c r="E95" s="129"/>
      <c r="F95" s="129"/>
      <c r="G95" s="129"/>
      <c r="H95" s="130"/>
      <c r="I95" s="128"/>
      <c r="J95" s="411"/>
      <c r="K95" s="129">
        <v>3</v>
      </c>
      <c r="L95" s="131"/>
      <c r="M95" s="132">
        <v>3</v>
      </c>
      <c r="N95" s="132" t="s">
        <v>46</v>
      </c>
      <c r="O95" s="132"/>
      <c r="P95" s="241"/>
      <c r="Q95" s="417"/>
      <c r="R95" s="241"/>
      <c r="S95" s="241"/>
      <c r="T95" s="142"/>
      <c r="U95" s="142"/>
      <c r="V95" s="238"/>
      <c r="W95" s="425" t="s">
        <v>249</v>
      </c>
    </row>
    <row r="96" spans="1:23" s="5" customFormat="1" ht="12.75">
      <c r="A96" s="266" t="s">
        <v>335</v>
      </c>
      <c r="B96" s="74" t="s">
        <v>187</v>
      </c>
      <c r="C96" s="128"/>
      <c r="D96" s="129" t="s">
        <v>44</v>
      </c>
      <c r="E96" s="129"/>
      <c r="F96" s="129"/>
      <c r="G96" s="129"/>
      <c r="H96" s="130"/>
      <c r="I96" s="128">
        <v>2</v>
      </c>
      <c r="J96" s="129"/>
      <c r="K96" s="129"/>
      <c r="L96" s="131"/>
      <c r="M96" s="132">
        <v>2</v>
      </c>
      <c r="N96" s="132" t="s">
        <v>45</v>
      </c>
      <c r="O96" s="571" t="s">
        <v>477</v>
      </c>
      <c r="P96" s="415" t="s">
        <v>336</v>
      </c>
      <c r="Q96" s="50" t="s">
        <v>188</v>
      </c>
      <c r="R96" s="575"/>
      <c r="S96" s="239"/>
      <c r="T96" s="174"/>
      <c r="U96" s="142"/>
      <c r="V96" s="238"/>
      <c r="W96" s="425" t="s">
        <v>250</v>
      </c>
    </row>
    <row r="97" spans="1:23" s="5" customFormat="1" ht="12.75">
      <c r="A97" s="266" t="s">
        <v>336</v>
      </c>
      <c r="B97" s="74" t="s">
        <v>188</v>
      </c>
      <c r="C97" s="128"/>
      <c r="D97" s="129" t="s">
        <v>44</v>
      </c>
      <c r="E97" s="129"/>
      <c r="F97" s="129"/>
      <c r="G97" s="129"/>
      <c r="H97" s="130"/>
      <c r="I97" s="128"/>
      <c r="J97" s="129">
        <v>2</v>
      </c>
      <c r="K97" s="129"/>
      <c r="L97" s="131"/>
      <c r="M97" s="132">
        <v>3</v>
      </c>
      <c r="N97" s="132" t="s">
        <v>46</v>
      </c>
      <c r="O97" s="132" t="s">
        <v>474</v>
      </c>
      <c r="P97" s="54" t="s">
        <v>262</v>
      </c>
      <c r="Q97" s="48" t="s">
        <v>80</v>
      </c>
      <c r="R97" s="530"/>
      <c r="S97" s="239"/>
      <c r="T97" s="174"/>
      <c r="U97" s="142"/>
      <c r="V97" s="238"/>
      <c r="W97" s="425" t="s">
        <v>250</v>
      </c>
    </row>
    <row r="98" spans="1:23" s="5" customFormat="1" ht="12.75">
      <c r="A98" s="127" t="s">
        <v>189</v>
      </c>
      <c r="B98" s="74" t="s">
        <v>190</v>
      </c>
      <c r="C98" s="128"/>
      <c r="D98" s="129" t="s">
        <v>44</v>
      </c>
      <c r="E98" s="129"/>
      <c r="F98" s="129"/>
      <c r="G98" s="129"/>
      <c r="H98" s="130"/>
      <c r="I98" s="128">
        <v>2</v>
      </c>
      <c r="J98" s="129"/>
      <c r="K98" s="129"/>
      <c r="L98" s="131"/>
      <c r="M98" s="132">
        <v>2</v>
      </c>
      <c r="N98" s="132" t="s">
        <v>45</v>
      </c>
      <c r="O98" s="132"/>
      <c r="P98" s="239"/>
      <c r="Q98" s="418"/>
      <c r="R98" s="239"/>
      <c r="S98" s="239"/>
      <c r="T98" s="174"/>
      <c r="U98" s="142"/>
      <c r="V98" s="238"/>
      <c r="W98" s="425" t="s">
        <v>251</v>
      </c>
    </row>
    <row r="99" spans="1:23" s="5" customFormat="1" ht="12.75">
      <c r="A99" s="127" t="s">
        <v>191</v>
      </c>
      <c r="B99" s="74" t="s">
        <v>192</v>
      </c>
      <c r="C99" s="128"/>
      <c r="D99" s="129" t="s">
        <v>44</v>
      </c>
      <c r="E99" s="129"/>
      <c r="F99" s="129"/>
      <c r="G99" s="129"/>
      <c r="H99" s="130"/>
      <c r="I99" s="128"/>
      <c r="J99" s="129">
        <v>3</v>
      </c>
      <c r="K99" s="129"/>
      <c r="L99" s="131"/>
      <c r="M99" s="132">
        <v>3</v>
      </c>
      <c r="N99" s="132" t="s">
        <v>46</v>
      </c>
      <c r="O99" s="132"/>
      <c r="P99" s="239"/>
      <c r="Q99" s="418"/>
      <c r="R99" s="239"/>
      <c r="S99" s="239"/>
      <c r="T99" s="174"/>
      <c r="U99" s="142"/>
      <c r="V99" s="238"/>
      <c r="W99" s="425" t="s">
        <v>252</v>
      </c>
    </row>
    <row r="100" spans="1:23" s="5" customFormat="1" ht="12.75">
      <c r="A100" s="127" t="s">
        <v>193</v>
      </c>
      <c r="B100" s="74" t="s">
        <v>194</v>
      </c>
      <c r="C100" s="128"/>
      <c r="D100" s="129"/>
      <c r="E100" s="129"/>
      <c r="F100" s="621" t="s">
        <v>44</v>
      </c>
      <c r="G100" s="129"/>
      <c r="H100" s="130"/>
      <c r="I100" s="128"/>
      <c r="J100" s="129">
        <v>1</v>
      </c>
      <c r="K100" s="129"/>
      <c r="L100" s="131"/>
      <c r="M100" s="132">
        <v>2</v>
      </c>
      <c r="N100" s="132" t="s">
        <v>46</v>
      </c>
      <c r="O100" s="132"/>
      <c r="P100" s="239"/>
      <c r="Q100" s="418"/>
      <c r="R100" s="239"/>
      <c r="S100" s="239"/>
      <c r="T100" s="174"/>
      <c r="U100" s="142"/>
      <c r="V100" s="238"/>
      <c r="W100" s="425" t="s">
        <v>250</v>
      </c>
    </row>
    <row r="101" spans="1:23" s="5" customFormat="1" ht="12.75">
      <c r="A101" s="127" t="s">
        <v>195</v>
      </c>
      <c r="B101" s="74" t="s">
        <v>196</v>
      </c>
      <c r="C101" s="128"/>
      <c r="D101" s="129"/>
      <c r="E101" s="129" t="s">
        <v>44</v>
      </c>
      <c r="F101" s="129"/>
      <c r="G101" s="129"/>
      <c r="H101" s="130"/>
      <c r="I101" s="128">
        <v>2</v>
      </c>
      <c r="J101" s="129"/>
      <c r="K101" s="129"/>
      <c r="L101" s="131"/>
      <c r="M101" s="132">
        <v>2</v>
      </c>
      <c r="N101" s="132" t="s">
        <v>45</v>
      </c>
      <c r="O101" s="132" t="s">
        <v>474</v>
      </c>
      <c r="P101" s="416" t="s">
        <v>343</v>
      </c>
      <c r="Q101" s="419" t="s">
        <v>186</v>
      </c>
      <c r="R101" s="571" t="s">
        <v>477</v>
      </c>
      <c r="S101" s="422" t="s">
        <v>184</v>
      </c>
      <c r="T101" s="408" t="s">
        <v>185</v>
      </c>
      <c r="U101" s="142"/>
      <c r="V101" s="238"/>
      <c r="W101" s="425" t="s">
        <v>92</v>
      </c>
    </row>
    <row r="102" spans="1:23" s="5" customFormat="1" ht="12.75">
      <c r="A102" s="127" t="s">
        <v>344</v>
      </c>
      <c r="B102" s="74" t="s">
        <v>197</v>
      </c>
      <c r="C102" s="128"/>
      <c r="D102" s="129"/>
      <c r="E102" s="129" t="s">
        <v>44</v>
      </c>
      <c r="F102" s="129"/>
      <c r="G102" s="129"/>
      <c r="H102" s="130"/>
      <c r="I102" s="128"/>
      <c r="J102" s="411"/>
      <c r="K102" s="129">
        <v>3</v>
      </c>
      <c r="L102" s="131"/>
      <c r="M102" s="132">
        <v>4</v>
      </c>
      <c r="N102" s="132" t="s">
        <v>46</v>
      </c>
      <c r="O102" s="132" t="s">
        <v>474</v>
      </c>
      <c r="P102" s="416" t="s">
        <v>343</v>
      </c>
      <c r="Q102" s="419" t="s">
        <v>186</v>
      </c>
      <c r="R102" s="577"/>
      <c r="S102" s="239"/>
      <c r="T102" s="341"/>
      <c r="U102" s="142"/>
      <c r="V102" s="238"/>
      <c r="W102" s="425" t="s">
        <v>249</v>
      </c>
    </row>
    <row r="103" spans="1:23" ht="12.75">
      <c r="A103" s="266" t="s">
        <v>338</v>
      </c>
      <c r="B103" s="74" t="s">
        <v>198</v>
      </c>
      <c r="C103" s="128"/>
      <c r="D103" s="129"/>
      <c r="E103" s="56" t="s">
        <v>44</v>
      </c>
      <c r="F103" s="129"/>
      <c r="G103" s="129"/>
      <c r="H103" s="130"/>
      <c r="I103" s="128">
        <v>2</v>
      </c>
      <c r="J103" s="129"/>
      <c r="K103" s="129"/>
      <c r="L103" s="131"/>
      <c r="M103" s="132">
        <v>2</v>
      </c>
      <c r="N103" s="132" t="s">
        <v>45</v>
      </c>
      <c r="O103" s="571" t="s">
        <v>477</v>
      </c>
      <c r="P103" s="415" t="s">
        <v>337</v>
      </c>
      <c r="Q103" s="50" t="s">
        <v>199</v>
      </c>
      <c r="R103" s="575"/>
      <c r="S103" s="239"/>
      <c r="T103" s="174"/>
      <c r="U103" s="142"/>
      <c r="V103" s="238"/>
      <c r="W103" s="266" t="s">
        <v>250</v>
      </c>
    </row>
    <row r="104" spans="1:23" ht="12.75">
      <c r="A104" s="266" t="s">
        <v>337</v>
      </c>
      <c r="B104" s="74" t="s">
        <v>199</v>
      </c>
      <c r="C104" s="128"/>
      <c r="D104" s="129"/>
      <c r="E104" s="56" t="s">
        <v>44</v>
      </c>
      <c r="F104" s="129"/>
      <c r="G104" s="129"/>
      <c r="H104" s="130"/>
      <c r="I104" s="128"/>
      <c r="J104" s="129">
        <v>3</v>
      </c>
      <c r="K104" s="129"/>
      <c r="L104" s="131"/>
      <c r="M104" s="132">
        <v>4</v>
      </c>
      <c r="N104" s="132" t="s">
        <v>46</v>
      </c>
      <c r="O104" s="132" t="s">
        <v>474</v>
      </c>
      <c r="P104" s="416" t="s">
        <v>335</v>
      </c>
      <c r="Q104" s="72" t="s">
        <v>187</v>
      </c>
      <c r="R104" s="563"/>
      <c r="S104" s="239"/>
      <c r="T104" s="174"/>
      <c r="U104" s="142"/>
      <c r="V104" s="238"/>
      <c r="W104" s="266" t="s">
        <v>250</v>
      </c>
    </row>
    <row r="105" spans="1:23" ht="12.75">
      <c r="A105" s="127" t="s">
        <v>200</v>
      </c>
      <c r="B105" s="74" t="s">
        <v>201</v>
      </c>
      <c r="C105" s="128"/>
      <c r="D105" s="129"/>
      <c r="E105" s="56"/>
      <c r="F105" s="129"/>
      <c r="G105" s="129" t="s">
        <v>44</v>
      </c>
      <c r="H105" s="130"/>
      <c r="I105" s="128">
        <v>2</v>
      </c>
      <c r="J105" s="129"/>
      <c r="K105" s="129"/>
      <c r="L105" s="131"/>
      <c r="M105" s="132">
        <v>2</v>
      </c>
      <c r="N105" s="132" t="s">
        <v>45</v>
      </c>
      <c r="O105" s="132"/>
      <c r="P105" s="239"/>
      <c r="Q105" s="234"/>
      <c r="R105" s="416"/>
      <c r="S105" s="239"/>
      <c r="T105" s="174"/>
      <c r="U105" s="142"/>
      <c r="V105" s="238"/>
      <c r="W105" s="425" t="s">
        <v>251</v>
      </c>
    </row>
    <row r="106" spans="1:23" ht="12.75">
      <c r="A106" s="127" t="s">
        <v>202</v>
      </c>
      <c r="B106" s="74" t="s">
        <v>203</v>
      </c>
      <c r="C106" s="128"/>
      <c r="D106" s="129"/>
      <c r="E106" s="56"/>
      <c r="F106" s="129"/>
      <c r="G106" s="129" t="s">
        <v>44</v>
      </c>
      <c r="H106" s="130"/>
      <c r="I106" s="128"/>
      <c r="J106" s="129">
        <v>2</v>
      </c>
      <c r="K106" s="129"/>
      <c r="L106" s="131"/>
      <c r="M106" s="132">
        <v>3</v>
      </c>
      <c r="N106" s="132" t="s">
        <v>46</v>
      </c>
      <c r="O106" s="132"/>
      <c r="P106" s="239"/>
      <c r="Q106" s="234"/>
      <c r="R106" s="416"/>
      <c r="S106" s="239"/>
      <c r="T106" s="174"/>
      <c r="U106" s="142"/>
      <c r="V106" s="238"/>
      <c r="W106" s="425" t="s">
        <v>252</v>
      </c>
    </row>
    <row r="107" spans="1:23" ht="12.75">
      <c r="A107" s="127" t="s">
        <v>204</v>
      </c>
      <c r="B107" s="74" t="s">
        <v>205</v>
      </c>
      <c r="C107" s="128"/>
      <c r="D107" s="129"/>
      <c r="E107" s="129"/>
      <c r="F107" s="129"/>
      <c r="G107" s="129" t="s">
        <v>44</v>
      </c>
      <c r="H107" s="130"/>
      <c r="I107" s="128">
        <v>2</v>
      </c>
      <c r="J107" s="129"/>
      <c r="K107" s="129"/>
      <c r="L107" s="131"/>
      <c r="M107" s="132">
        <v>2</v>
      </c>
      <c r="N107" s="132" t="s">
        <v>45</v>
      </c>
      <c r="O107" s="571" t="s">
        <v>477</v>
      </c>
      <c r="P107" s="415" t="s">
        <v>206</v>
      </c>
      <c r="Q107" s="50" t="s">
        <v>207</v>
      </c>
      <c r="R107" s="575"/>
      <c r="S107" s="239"/>
      <c r="T107" s="174"/>
      <c r="U107" s="142"/>
      <c r="V107" s="238"/>
      <c r="W107" s="266" t="s">
        <v>253</v>
      </c>
    </row>
    <row r="108" spans="1:23" ht="12.75">
      <c r="A108" s="127" t="s">
        <v>206</v>
      </c>
      <c r="B108" s="74" t="s">
        <v>207</v>
      </c>
      <c r="C108" s="128"/>
      <c r="D108" s="129"/>
      <c r="E108" s="129"/>
      <c r="F108" s="129"/>
      <c r="G108" s="129" t="s">
        <v>44</v>
      </c>
      <c r="H108" s="130"/>
      <c r="I108" s="128"/>
      <c r="J108" s="129">
        <v>1</v>
      </c>
      <c r="K108" s="129"/>
      <c r="L108" s="131"/>
      <c r="M108" s="132">
        <v>2</v>
      </c>
      <c r="N108" s="132" t="s">
        <v>46</v>
      </c>
      <c r="O108" s="132" t="s">
        <v>474</v>
      </c>
      <c r="P108" s="416" t="s">
        <v>343</v>
      </c>
      <c r="Q108" s="420" t="s">
        <v>186</v>
      </c>
      <c r="R108" s="578"/>
      <c r="S108" s="239"/>
      <c r="T108" s="174"/>
      <c r="U108" s="142"/>
      <c r="V108" s="238"/>
      <c r="W108" s="266" t="s">
        <v>254</v>
      </c>
    </row>
    <row r="109" spans="1:23" ht="12.75">
      <c r="A109" s="127" t="s">
        <v>208</v>
      </c>
      <c r="B109" s="74" t="s">
        <v>209</v>
      </c>
      <c r="C109" s="128"/>
      <c r="D109" s="129"/>
      <c r="E109" s="129" t="s">
        <v>44</v>
      </c>
      <c r="F109" s="129"/>
      <c r="G109" s="129"/>
      <c r="H109" s="130"/>
      <c r="I109" s="128">
        <v>4</v>
      </c>
      <c r="J109" s="129"/>
      <c r="K109" s="129"/>
      <c r="L109" s="131"/>
      <c r="M109" s="132">
        <v>4</v>
      </c>
      <c r="N109" s="132" t="s">
        <v>45</v>
      </c>
      <c r="O109" s="571" t="s">
        <v>477</v>
      </c>
      <c r="P109" s="415" t="s">
        <v>210</v>
      </c>
      <c r="Q109" s="50" t="s">
        <v>211</v>
      </c>
      <c r="R109" s="575"/>
      <c r="S109" s="423"/>
      <c r="T109" s="421"/>
      <c r="U109" s="142"/>
      <c r="V109" s="238"/>
      <c r="W109" s="425" t="s">
        <v>255</v>
      </c>
    </row>
    <row r="110" spans="1:23" ht="12.75">
      <c r="A110" s="127" t="s">
        <v>210</v>
      </c>
      <c r="B110" s="74" t="s">
        <v>211</v>
      </c>
      <c r="C110" s="128"/>
      <c r="D110" s="129"/>
      <c r="E110" s="129" t="s">
        <v>44</v>
      </c>
      <c r="F110" s="129"/>
      <c r="G110" s="129"/>
      <c r="H110" s="130"/>
      <c r="I110" s="128"/>
      <c r="J110" s="129">
        <v>2</v>
      </c>
      <c r="K110" s="129"/>
      <c r="L110" s="131"/>
      <c r="M110" s="132">
        <v>3</v>
      </c>
      <c r="N110" s="132" t="s">
        <v>46</v>
      </c>
      <c r="O110" s="132" t="s">
        <v>474</v>
      </c>
      <c r="P110" s="416" t="s">
        <v>335</v>
      </c>
      <c r="Q110" s="72" t="s">
        <v>187</v>
      </c>
      <c r="R110" s="132" t="s">
        <v>474</v>
      </c>
      <c r="S110" s="424" t="s">
        <v>189</v>
      </c>
      <c r="T110" s="414" t="s">
        <v>190</v>
      </c>
      <c r="U110" s="142"/>
      <c r="V110" s="238"/>
      <c r="W110" s="425" t="s">
        <v>255</v>
      </c>
    </row>
    <row r="111" spans="1:23" ht="12.75">
      <c r="A111" s="127" t="s">
        <v>212</v>
      </c>
      <c r="B111" s="74" t="s">
        <v>213</v>
      </c>
      <c r="C111" s="128"/>
      <c r="D111" s="129"/>
      <c r="E111" s="129"/>
      <c r="F111" s="56" t="s">
        <v>44</v>
      </c>
      <c r="G111" s="129"/>
      <c r="H111" s="130"/>
      <c r="I111" s="128">
        <v>2</v>
      </c>
      <c r="J111" s="129"/>
      <c r="K111" s="129"/>
      <c r="L111" s="131"/>
      <c r="M111" s="132">
        <v>2</v>
      </c>
      <c r="N111" s="132" t="s">
        <v>45</v>
      </c>
      <c r="O111" s="132" t="s">
        <v>474</v>
      </c>
      <c r="P111" s="416" t="s">
        <v>338</v>
      </c>
      <c r="Q111" s="72" t="s">
        <v>198</v>
      </c>
      <c r="R111" s="132" t="s">
        <v>474</v>
      </c>
      <c r="S111" s="416" t="s">
        <v>208</v>
      </c>
      <c r="T111" s="414" t="s">
        <v>209</v>
      </c>
      <c r="U111" s="142"/>
      <c r="V111" s="238"/>
      <c r="W111" s="425" t="s">
        <v>255</v>
      </c>
    </row>
    <row r="112" spans="1:23" ht="12.75">
      <c r="A112" s="230" t="s">
        <v>360</v>
      </c>
      <c r="B112" s="74" t="s">
        <v>361</v>
      </c>
      <c r="C112" s="231"/>
      <c r="D112" s="232"/>
      <c r="E112" s="232"/>
      <c r="F112" s="232"/>
      <c r="G112" s="232"/>
      <c r="H112" s="233" t="s">
        <v>44</v>
      </c>
      <c r="I112" s="128">
        <v>1</v>
      </c>
      <c r="J112" s="129"/>
      <c r="K112" s="129"/>
      <c r="L112" s="131"/>
      <c r="M112" s="132">
        <v>1</v>
      </c>
      <c r="N112" s="132" t="s">
        <v>45</v>
      </c>
      <c r="O112" s="571" t="s">
        <v>477</v>
      </c>
      <c r="P112" s="426" t="s">
        <v>362</v>
      </c>
      <c r="Q112" s="290" t="s">
        <v>363</v>
      </c>
      <c r="R112" s="396"/>
      <c r="S112" s="416"/>
      <c r="T112" s="234"/>
      <c r="U112" s="142"/>
      <c r="V112" s="238"/>
      <c r="W112" s="425" t="s">
        <v>254</v>
      </c>
    </row>
    <row r="113" spans="1:23" ht="12.75">
      <c r="A113" s="230" t="s">
        <v>362</v>
      </c>
      <c r="B113" s="74" t="s">
        <v>363</v>
      </c>
      <c r="C113" s="231"/>
      <c r="D113" s="232"/>
      <c r="E113" s="232"/>
      <c r="F113" s="232"/>
      <c r="G113" s="232"/>
      <c r="H113" s="233" t="s">
        <v>44</v>
      </c>
      <c r="I113" s="128"/>
      <c r="J113" s="129">
        <v>2</v>
      </c>
      <c r="K113" s="129"/>
      <c r="L113" s="131"/>
      <c r="M113" s="132">
        <v>3</v>
      </c>
      <c r="N113" s="132" t="s">
        <v>46</v>
      </c>
      <c r="O113" s="132" t="s">
        <v>474</v>
      </c>
      <c r="P113" s="235" t="s">
        <v>344</v>
      </c>
      <c r="Q113" s="48" t="s">
        <v>197</v>
      </c>
      <c r="R113" s="132" t="s">
        <v>474</v>
      </c>
      <c r="S113" s="235" t="s">
        <v>204</v>
      </c>
      <c r="T113" s="48" t="s">
        <v>205</v>
      </c>
      <c r="U113" s="142"/>
      <c r="V113" s="238"/>
      <c r="W113" s="425" t="s">
        <v>254</v>
      </c>
    </row>
    <row r="114" spans="1:23" ht="12.75">
      <c r="A114" s="230" t="s">
        <v>364</v>
      </c>
      <c r="B114" s="74" t="s">
        <v>365</v>
      </c>
      <c r="C114" s="231"/>
      <c r="D114" s="232"/>
      <c r="E114" s="232"/>
      <c r="F114" s="232"/>
      <c r="G114" s="232"/>
      <c r="H114" s="233" t="s">
        <v>44</v>
      </c>
      <c r="I114" s="128"/>
      <c r="J114" s="129"/>
      <c r="K114" s="129">
        <v>3</v>
      </c>
      <c r="L114" s="131"/>
      <c r="M114" s="132">
        <v>4</v>
      </c>
      <c r="N114" s="132" t="s">
        <v>46</v>
      </c>
      <c r="O114" s="132" t="s">
        <v>474</v>
      </c>
      <c r="P114" s="235" t="s">
        <v>344</v>
      </c>
      <c r="Q114" s="48" t="s">
        <v>197</v>
      </c>
      <c r="R114" s="132" t="s">
        <v>474</v>
      </c>
      <c r="S114" s="235" t="s">
        <v>206</v>
      </c>
      <c r="T114" s="48" t="s">
        <v>207</v>
      </c>
      <c r="U114" s="142"/>
      <c r="V114" s="238"/>
      <c r="W114" s="425" t="s">
        <v>254</v>
      </c>
    </row>
    <row r="115" spans="1:23" ht="13.5" thickBot="1">
      <c r="A115" s="267" t="s">
        <v>214</v>
      </c>
      <c r="B115" s="147" t="s">
        <v>215</v>
      </c>
      <c r="C115" s="405"/>
      <c r="D115" s="406"/>
      <c r="E115" s="406"/>
      <c r="F115" s="406" t="s">
        <v>44</v>
      </c>
      <c r="G115" s="406"/>
      <c r="H115" s="407"/>
      <c r="I115" s="405"/>
      <c r="J115" s="406">
        <v>1</v>
      </c>
      <c r="K115" s="406"/>
      <c r="L115" s="412"/>
      <c r="M115" s="413">
        <v>2</v>
      </c>
      <c r="N115" s="413" t="s">
        <v>46</v>
      </c>
      <c r="O115" s="132"/>
      <c r="P115" s="241"/>
      <c r="Q115" s="417"/>
      <c r="R115" s="241"/>
      <c r="S115" s="241"/>
      <c r="T115" s="138"/>
      <c r="U115" s="55"/>
      <c r="V115" s="238"/>
      <c r="W115" s="425" t="s">
        <v>255</v>
      </c>
    </row>
    <row r="116" spans="1:23" s="84" customFormat="1" ht="12.75">
      <c r="A116" s="719" t="s">
        <v>47</v>
      </c>
      <c r="B116" s="719"/>
      <c r="C116" s="399">
        <f aca="true" t="shared" si="19" ref="C116:H116">SUMIF(C93:C115,"=x",$I93:$I115)+SUMIF(C93:C115,"=x",$J93:$J115)+SUMIF(C93:C115,"=x",$K93:$K115)</f>
        <v>0</v>
      </c>
      <c r="D116" s="400">
        <f t="shared" si="19"/>
        <v>15</v>
      </c>
      <c r="E116" s="400">
        <f t="shared" si="19"/>
        <v>16</v>
      </c>
      <c r="F116" s="400">
        <f t="shared" si="19"/>
        <v>4</v>
      </c>
      <c r="G116" s="400">
        <f t="shared" si="19"/>
        <v>7</v>
      </c>
      <c r="H116" s="401">
        <f t="shared" si="19"/>
        <v>6</v>
      </c>
      <c r="I116" s="778">
        <f>SUM(C116:H116)</f>
        <v>48</v>
      </c>
      <c r="J116" s="778"/>
      <c r="K116" s="778"/>
      <c r="L116" s="778"/>
      <c r="M116" s="778"/>
      <c r="N116" s="778"/>
      <c r="O116" s="524"/>
      <c r="P116" s="775"/>
      <c r="Q116" s="775"/>
      <c r="R116" s="775"/>
      <c r="S116" s="775"/>
      <c r="T116" s="775"/>
      <c r="U116" s="775"/>
      <c r="V116" s="775"/>
      <c r="W116" s="775"/>
    </row>
    <row r="117" spans="1:23" s="84" customFormat="1" ht="12.75">
      <c r="A117" s="733" t="s">
        <v>48</v>
      </c>
      <c r="B117" s="733"/>
      <c r="C117" s="111">
        <f aca="true" t="shared" si="20" ref="C117:H117">SUMIF(C93:C115,"=x",$M93:$M115)</f>
        <v>0</v>
      </c>
      <c r="D117" s="112">
        <f t="shared" si="20"/>
        <v>16</v>
      </c>
      <c r="E117" s="112">
        <f t="shared" si="20"/>
        <v>19</v>
      </c>
      <c r="F117" s="112">
        <f t="shared" si="20"/>
        <v>6</v>
      </c>
      <c r="G117" s="112">
        <f t="shared" si="20"/>
        <v>9</v>
      </c>
      <c r="H117" s="113">
        <f t="shared" si="20"/>
        <v>8</v>
      </c>
      <c r="I117" s="756">
        <f>SUM(C117:H117)</f>
        <v>58</v>
      </c>
      <c r="J117" s="756"/>
      <c r="K117" s="756"/>
      <c r="L117" s="756"/>
      <c r="M117" s="756"/>
      <c r="N117" s="756"/>
      <c r="O117" s="519"/>
      <c r="P117" s="675"/>
      <c r="Q117" s="675"/>
      <c r="R117" s="675"/>
      <c r="S117" s="675"/>
      <c r="T117" s="675"/>
      <c r="U117" s="675"/>
      <c r="V117" s="675"/>
      <c r="W117" s="675"/>
    </row>
    <row r="118" spans="1:23" s="84" customFormat="1" ht="12.75">
      <c r="A118" s="758" t="s">
        <v>49</v>
      </c>
      <c r="B118" s="758"/>
      <c r="C118" s="114">
        <f aca="true" t="shared" si="21" ref="C118:H118">SUMPRODUCT(--(C93:C115="x"),--($N93:$N115="K"))</f>
        <v>0</v>
      </c>
      <c r="D118" s="115">
        <f t="shared" si="21"/>
        <v>3</v>
      </c>
      <c r="E118" s="115">
        <f t="shared" si="21"/>
        <v>3</v>
      </c>
      <c r="F118" s="115">
        <f t="shared" si="21"/>
        <v>1</v>
      </c>
      <c r="G118" s="115">
        <f t="shared" si="21"/>
        <v>2</v>
      </c>
      <c r="H118" s="116">
        <f t="shared" si="21"/>
        <v>1</v>
      </c>
      <c r="I118" s="669">
        <f>SUM(C118:H118)</f>
        <v>10</v>
      </c>
      <c r="J118" s="669"/>
      <c r="K118" s="669"/>
      <c r="L118" s="669"/>
      <c r="M118" s="669"/>
      <c r="N118" s="669"/>
      <c r="O118" s="522"/>
      <c r="P118" s="675"/>
      <c r="Q118" s="675"/>
      <c r="R118" s="675"/>
      <c r="S118" s="675"/>
      <c r="T118" s="675"/>
      <c r="U118" s="675"/>
      <c r="V118" s="675"/>
      <c r="W118" s="675"/>
    </row>
    <row r="119" spans="1:23" s="84" customFormat="1" ht="12.75">
      <c r="A119" s="164"/>
      <c r="B119" s="164" t="s">
        <v>334</v>
      </c>
      <c r="C119" s="579">
        <f aca="true" t="shared" si="22" ref="C119:H119">C83+C90+C117</f>
        <v>28</v>
      </c>
      <c r="D119" s="579">
        <f t="shared" si="22"/>
        <v>33</v>
      </c>
      <c r="E119" s="579">
        <f t="shared" si="22"/>
        <v>31</v>
      </c>
      <c r="F119" s="579">
        <f t="shared" si="22"/>
        <v>32</v>
      </c>
      <c r="G119" s="579">
        <f t="shared" si="22"/>
        <v>29</v>
      </c>
      <c r="H119" s="579">
        <f t="shared" si="22"/>
        <v>27</v>
      </c>
      <c r="I119" s="776">
        <f>SUM(C119:H119)</f>
        <v>180</v>
      </c>
      <c r="J119" s="776"/>
      <c r="K119" s="776"/>
      <c r="L119" s="776"/>
      <c r="M119" s="776"/>
      <c r="N119" s="776"/>
      <c r="O119" s="163"/>
      <c r="P119" s="165"/>
      <c r="Q119" s="165"/>
      <c r="R119" s="165"/>
      <c r="S119" s="165"/>
      <c r="T119" s="165"/>
      <c r="U119" s="165"/>
      <c r="V119" s="165"/>
      <c r="W119" s="165"/>
    </row>
    <row r="120" spans="1:23" s="5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2"/>
      <c r="O120" s="2"/>
      <c r="P120" s="3"/>
      <c r="Q120" s="3"/>
      <c r="R120" s="3"/>
      <c r="S120" s="3"/>
      <c r="T120" s="3"/>
      <c r="U120" s="3"/>
      <c r="V120" s="3"/>
      <c r="W120" s="3"/>
    </row>
    <row r="121" spans="1:23" s="5" customFormat="1" ht="30.75" customHeight="1" thickBot="1">
      <c r="A121" s="772" t="s">
        <v>372</v>
      </c>
      <c r="B121" s="773"/>
      <c r="C121" s="773"/>
      <c r="D121" s="773"/>
      <c r="E121" s="773"/>
      <c r="F121" s="773"/>
      <c r="G121" s="773"/>
      <c r="H121" s="773"/>
      <c r="I121" s="773"/>
      <c r="J121" s="773"/>
      <c r="K121" s="773"/>
      <c r="L121" s="773"/>
      <c r="M121" s="773"/>
      <c r="N121" s="774"/>
      <c r="O121" s="574"/>
      <c r="P121" s="740"/>
      <c r="Q121" s="723"/>
      <c r="R121" s="724"/>
      <c r="S121" s="724"/>
      <c r="T121" s="724"/>
      <c r="U121" s="724"/>
      <c r="V121" s="724"/>
      <c r="W121" s="725"/>
    </row>
    <row r="122" spans="1:23" s="501" customFormat="1" ht="18" customHeight="1" thickTop="1">
      <c r="A122" s="712" t="s">
        <v>3</v>
      </c>
      <c r="B122" s="712" t="s">
        <v>2</v>
      </c>
      <c r="C122" s="716" t="s">
        <v>373</v>
      </c>
      <c r="D122" s="717"/>
      <c r="E122" s="717"/>
      <c r="F122" s="717"/>
      <c r="G122" s="717"/>
      <c r="H122" s="718"/>
      <c r="I122" s="716" t="s">
        <v>41</v>
      </c>
      <c r="J122" s="717"/>
      <c r="K122" s="717"/>
      <c r="L122" s="718"/>
      <c r="M122" s="697" t="s">
        <v>42</v>
      </c>
      <c r="N122" s="726" t="s">
        <v>43</v>
      </c>
      <c r="O122" s="686" t="s">
        <v>4</v>
      </c>
      <c r="P122" s="687"/>
      <c r="Q122" s="688"/>
      <c r="R122" s="692" t="s">
        <v>5</v>
      </c>
      <c r="S122" s="693"/>
      <c r="T122" s="694"/>
      <c r="U122" s="692" t="s">
        <v>18</v>
      </c>
      <c r="V122" s="694"/>
      <c r="W122" s="699" t="s">
        <v>6</v>
      </c>
    </row>
    <row r="123" spans="1:23" s="501" customFormat="1" ht="12.75" customHeight="1" thickBot="1">
      <c r="A123" s="713"/>
      <c r="B123" s="713"/>
      <c r="C123" s="262">
        <v>1</v>
      </c>
      <c r="D123" s="263">
        <v>2</v>
      </c>
      <c r="E123" s="263">
        <v>3</v>
      </c>
      <c r="F123" s="263">
        <v>4</v>
      </c>
      <c r="G123" s="263">
        <v>5</v>
      </c>
      <c r="H123" s="264">
        <v>6</v>
      </c>
      <c r="I123" s="262" t="s">
        <v>0</v>
      </c>
      <c r="J123" s="263" t="s">
        <v>1</v>
      </c>
      <c r="K123" s="263" t="s">
        <v>16</v>
      </c>
      <c r="L123" s="264" t="s">
        <v>40</v>
      </c>
      <c r="M123" s="698"/>
      <c r="N123" s="727"/>
      <c r="O123" s="689"/>
      <c r="P123" s="690"/>
      <c r="Q123" s="691"/>
      <c r="R123" s="689"/>
      <c r="S123" s="690"/>
      <c r="T123" s="691"/>
      <c r="U123" s="720"/>
      <c r="V123" s="721"/>
      <c r="W123" s="722"/>
    </row>
    <row r="124" spans="1:23" s="5" customFormat="1" ht="12.75">
      <c r="A124" s="259" t="s">
        <v>306</v>
      </c>
      <c r="B124" s="209" t="s">
        <v>138</v>
      </c>
      <c r="C124" s="133"/>
      <c r="D124" s="134"/>
      <c r="E124" s="260"/>
      <c r="F124" s="134"/>
      <c r="G124" s="260" t="s">
        <v>44</v>
      </c>
      <c r="H124" s="195"/>
      <c r="I124" s="133">
        <v>2</v>
      </c>
      <c r="J124" s="134"/>
      <c r="K124" s="134"/>
      <c r="L124" s="195"/>
      <c r="M124" s="135">
        <v>2</v>
      </c>
      <c r="N124" s="261" t="s">
        <v>45</v>
      </c>
      <c r="O124" s="82"/>
      <c r="P124" s="259"/>
      <c r="Q124" s="570"/>
      <c r="R124" s="321"/>
      <c r="S124" s="245"/>
      <c r="T124" s="82"/>
      <c r="U124" s="42"/>
      <c r="V124" s="123"/>
      <c r="W124" s="146" t="s">
        <v>133</v>
      </c>
    </row>
    <row r="125" spans="1:23" s="5" customFormat="1" ht="12.75">
      <c r="A125" s="53" t="s">
        <v>315</v>
      </c>
      <c r="B125" s="74" t="s">
        <v>145</v>
      </c>
      <c r="C125" s="28"/>
      <c r="D125" s="18"/>
      <c r="E125" s="18"/>
      <c r="F125" s="18"/>
      <c r="G125" s="18" t="s">
        <v>44</v>
      </c>
      <c r="H125" s="47"/>
      <c r="I125" s="28">
        <v>2</v>
      </c>
      <c r="J125" s="18"/>
      <c r="K125" s="18"/>
      <c r="L125" s="47"/>
      <c r="M125" s="30">
        <v>2</v>
      </c>
      <c r="N125" s="49" t="s">
        <v>45</v>
      </c>
      <c r="O125" s="30"/>
      <c r="P125" s="54"/>
      <c r="Q125" s="246"/>
      <c r="R125" s="48"/>
      <c r="S125" s="123"/>
      <c r="T125" s="30"/>
      <c r="U125" s="42"/>
      <c r="V125" s="123"/>
      <c r="W125" s="75" t="s">
        <v>102</v>
      </c>
    </row>
    <row r="126" spans="1:23" s="5" customFormat="1" ht="12.75">
      <c r="A126" s="53" t="s">
        <v>408</v>
      </c>
      <c r="B126" s="74" t="s">
        <v>146</v>
      </c>
      <c r="C126" s="28"/>
      <c r="D126" s="18"/>
      <c r="E126" s="18"/>
      <c r="F126" s="18"/>
      <c r="G126" s="18" t="s">
        <v>44</v>
      </c>
      <c r="H126" s="47"/>
      <c r="I126" s="28"/>
      <c r="J126" s="18">
        <v>2</v>
      </c>
      <c r="K126" s="18"/>
      <c r="L126" s="47"/>
      <c r="M126" s="30">
        <v>2</v>
      </c>
      <c r="N126" s="49" t="s">
        <v>46</v>
      </c>
      <c r="O126" s="30"/>
      <c r="P126" s="54"/>
      <c r="Q126" s="247"/>
      <c r="R126" s="535"/>
      <c r="S126" s="123"/>
      <c r="T126" s="30"/>
      <c r="U126" s="42"/>
      <c r="V126" s="123"/>
      <c r="W126" s="75" t="s">
        <v>149</v>
      </c>
    </row>
    <row r="127" spans="1:23" s="5" customFormat="1" ht="12.75">
      <c r="A127" s="239" t="s">
        <v>316</v>
      </c>
      <c r="B127" s="258" t="s">
        <v>147</v>
      </c>
      <c r="C127" s="254"/>
      <c r="D127" s="144"/>
      <c r="E127" s="56"/>
      <c r="F127" s="56"/>
      <c r="G127" s="56" t="s">
        <v>44</v>
      </c>
      <c r="H127" s="125"/>
      <c r="I127" s="124"/>
      <c r="J127" s="56">
        <v>1</v>
      </c>
      <c r="K127" s="56"/>
      <c r="L127" s="125"/>
      <c r="M127" s="126">
        <v>1</v>
      </c>
      <c r="N127" s="483" t="s">
        <v>46</v>
      </c>
      <c r="O127" s="126"/>
      <c r="P127" s="241"/>
      <c r="Q127" s="242"/>
      <c r="R127" s="417"/>
      <c r="S127" s="253"/>
      <c r="T127" s="241"/>
      <c r="U127" s="142"/>
      <c r="V127" s="238"/>
      <c r="W127" s="239" t="s">
        <v>150</v>
      </c>
    </row>
    <row r="128" spans="1:23" s="5" customFormat="1" ht="40.5" customHeight="1">
      <c r="A128" s="53" t="s">
        <v>377</v>
      </c>
      <c r="B128" s="276" t="s">
        <v>451</v>
      </c>
      <c r="C128" s="28"/>
      <c r="D128" s="18"/>
      <c r="E128" s="18"/>
      <c r="F128" s="18"/>
      <c r="G128" s="18" t="s">
        <v>44</v>
      </c>
      <c r="H128" s="47"/>
      <c r="I128" s="28">
        <v>1</v>
      </c>
      <c r="J128" s="18">
        <v>1</v>
      </c>
      <c r="K128" s="18"/>
      <c r="L128" s="47"/>
      <c r="M128" s="30">
        <v>3</v>
      </c>
      <c r="N128" s="49" t="s">
        <v>222</v>
      </c>
      <c r="O128" s="30"/>
      <c r="P128" s="53"/>
      <c r="Q128" s="246"/>
      <c r="R128" s="48"/>
      <c r="S128" s="123"/>
      <c r="T128" s="30"/>
      <c r="U128" s="42"/>
      <c r="V128" s="123"/>
      <c r="W128" s="75" t="s">
        <v>378</v>
      </c>
    </row>
    <row r="129" spans="1:23" s="5" customFormat="1" ht="12.75">
      <c r="A129" s="53" t="s">
        <v>305</v>
      </c>
      <c r="B129" s="74" t="s">
        <v>137</v>
      </c>
      <c r="C129" s="133"/>
      <c r="D129" s="134"/>
      <c r="E129" s="134"/>
      <c r="F129" s="134"/>
      <c r="G129" s="134"/>
      <c r="H129" s="195" t="s">
        <v>44</v>
      </c>
      <c r="I129" s="28">
        <v>2</v>
      </c>
      <c r="J129" s="18"/>
      <c r="K129" s="18"/>
      <c r="L129" s="47"/>
      <c r="M129" s="30">
        <v>2</v>
      </c>
      <c r="N129" s="49" t="s">
        <v>45</v>
      </c>
      <c r="O129" s="30"/>
      <c r="P129" s="30"/>
      <c r="Q129" s="248"/>
      <c r="R129" s="17"/>
      <c r="S129" s="123"/>
      <c r="T129" s="30"/>
      <c r="U129" s="42"/>
      <c r="V129" s="123"/>
      <c r="W129" s="75" t="s">
        <v>130</v>
      </c>
    </row>
    <row r="130" spans="1:23" s="5" customFormat="1" ht="12.75">
      <c r="A130" s="53" t="s">
        <v>307</v>
      </c>
      <c r="B130" s="74" t="s">
        <v>139</v>
      </c>
      <c r="C130" s="28"/>
      <c r="D130" s="18"/>
      <c r="E130" s="18"/>
      <c r="F130" s="18"/>
      <c r="G130" s="18"/>
      <c r="H130" s="47" t="s">
        <v>44</v>
      </c>
      <c r="I130" s="28"/>
      <c r="J130" s="18">
        <v>2</v>
      </c>
      <c r="K130" s="18"/>
      <c r="L130" s="47"/>
      <c r="M130" s="30">
        <v>2</v>
      </c>
      <c r="N130" s="49" t="s">
        <v>46</v>
      </c>
      <c r="O130" s="30"/>
      <c r="P130" s="53"/>
      <c r="Q130" s="243"/>
      <c r="R130" s="22"/>
      <c r="S130" s="66"/>
      <c r="T130" s="74"/>
      <c r="U130" s="42"/>
      <c r="V130" s="123"/>
      <c r="W130" s="75" t="s">
        <v>114</v>
      </c>
    </row>
    <row r="131" spans="1:23" s="5" customFormat="1" ht="12.75">
      <c r="A131" s="53" t="s">
        <v>308</v>
      </c>
      <c r="B131" s="74" t="s">
        <v>325</v>
      </c>
      <c r="C131" s="28"/>
      <c r="D131" s="18"/>
      <c r="E131" s="18"/>
      <c r="F131" s="18"/>
      <c r="G131" s="18"/>
      <c r="H131" s="47" t="s">
        <v>44</v>
      </c>
      <c r="I131" s="28"/>
      <c r="J131" s="18">
        <v>2</v>
      </c>
      <c r="K131" s="18"/>
      <c r="L131" s="47"/>
      <c r="M131" s="30">
        <v>2</v>
      </c>
      <c r="N131" s="49" t="s">
        <v>46</v>
      </c>
      <c r="O131" s="30"/>
      <c r="P131" s="53"/>
      <c r="Q131" s="243"/>
      <c r="R131" s="22"/>
      <c r="S131" s="123"/>
      <c r="T131" s="30"/>
      <c r="U131" s="42"/>
      <c r="V131" s="123"/>
      <c r="W131" s="75" t="s">
        <v>114</v>
      </c>
    </row>
    <row r="132" spans="1:23" s="5" customFormat="1" ht="12.75">
      <c r="A132" s="53" t="s">
        <v>309</v>
      </c>
      <c r="B132" s="53" t="s">
        <v>140</v>
      </c>
      <c r="C132" s="28"/>
      <c r="D132" s="18"/>
      <c r="E132" s="18"/>
      <c r="F132" s="18"/>
      <c r="G132" s="18"/>
      <c r="H132" s="47" t="s">
        <v>44</v>
      </c>
      <c r="I132" s="28"/>
      <c r="J132" s="18">
        <v>2</v>
      </c>
      <c r="K132" s="18"/>
      <c r="L132" s="47"/>
      <c r="M132" s="30">
        <v>2</v>
      </c>
      <c r="N132" s="49" t="s">
        <v>46</v>
      </c>
      <c r="O132" s="30"/>
      <c r="P132" s="54"/>
      <c r="Q132" s="246"/>
      <c r="R132" s="48"/>
      <c r="S132" s="123"/>
      <c r="T132" s="30"/>
      <c r="U132" s="42"/>
      <c r="V132" s="123"/>
      <c r="W132" s="75" t="s">
        <v>114</v>
      </c>
    </row>
    <row r="133" spans="1:23" s="5" customFormat="1" ht="12.75">
      <c r="A133" s="53" t="s">
        <v>310</v>
      </c>
      <c r="B133" s="74" t="s">
        <v>141</v>
      </c>
      <c r="C133" s="28"/>
      <c r="D133" s="18"/>
      <c r="E133" s="18"/>
      <c r="F133" s="18"/>
      <c r="G133" s="18"/>
      <c r="H133" s="47" t="s">
        <v>44</v>
      </c>
      <c r="I133" s="28">
        <v>2</v>
      </c>
      <c r="J133" s="18"/>
      <c r="K133" s="18"/>
      <c r="L133" s="47"/>
      <c r="M133" s="30">
        <v>2</v>
      </c>
      <c r="N133" s="49" t="s">
        <v>45</v>
      </c>
      <c r="O133" s="30" t="s">
        <v>474</v>
      </c>
      <c r="P133" s="305" t="s">
        <v>486</v>
      </c>
      <c r="Q133" s="249" t="s">
        <v>76</v>
      </c>
      <c r="R133" s="528" t="s">
        <v>470</v>
      </c>
      <c r="S133" s="66" t="s">
        <v>311</v>
      </c>
      <c r="T133" s="74" t="s">
        <v>345</v>
      </c>
      <c r="U133" s="42"/>
      <c r="V133" s="123"/>
      <c r="W133" s="75" t="s">
        <v>95</v>
      </c>
    </row>
    <row r="134" spans="1:23" s="5" customFormat="1" ht="12.75">
      <c r="A134" s="53" t="s">
        <v>311</v>
      </c>
      <c r="B134" s="74" t="s">
        <v>142</v>
      </c>
      <c r="C134" s="28"/>
      <c r="D134" s="18"/>
      <c r="E134" s="18"/>
      <c r="F134" s="18"/>
      <c r="G134" s="18"/>
      <c r="H134" s="47" t="s">
        <v>44</v>
      </c>
      <c r="I134" s="28"/>
      <c r="J134" s="18">
        <v>2</v>
      </c>
      <c r="K134" s="18"/>
      <c r="L134" s="47"/>
      <c r="M134" s="30">
        <v>2</v>
      </c>
      <c r="N134" s="49" t="s">
        <v>46</v>
      </c>
      <c r="O134" s="30" t="s">
        <v>474</v>
      </c>
      <c r="P134" s="305" t="s">
        <v>486</v>
      </c>
      <c r="Q134" s="249" t="s">
        <v>76</v>
      </c>
      <c r="R134" s="528" t="s">
        <v>470</v>
      </c>
      <c r="S134" s="66" t="s">
        <v>310</v>
      </c>
      <c r="T134" s="74" t="s">
        <v>151</v>
      </c>
      <c r="U134" s="42"/>
      <c r="V134" s="123"/>
      <c r="W134" s="75" t="s">
        <v>95</v>
      </c>
    </row>
    <row r="135" spans="1:23" s="5" customFormat="1" ht="12.75">
      <c r="A135" s="53" t="s">
        <v>312</v>
      </c>
      <c r="B135" s="74" t="s">
        <v>374</v>
      </c>
      <c r="C135" s="28"/>
      <c r="D135" s="18"/>
      <c r="E135" s="18"/>
      <c r="F135" s="18"/>
      <c r="G135" s="18"/>
      <c r="H135" s="47" t="s">
        <v>44</v>
      </c>
      <c r="I135" s="28"/>
      <c r="J135" s="18">
        <v>2</v>
      </c>
      <c r="K135" s="18"/>
      <c r="L135" s="47"/>
      <c r="M135" s="30">
        <v>2</v>
      </c>
      <c r="N135" s="49" t="s">
        <v>46</v>
      </c>
      <c r="O135" s="30" t="s">
        <v>474</v>
      </c>
      <c r="P135" s="500" t="s">
        <v>262</v>
      </c>
      <c r="Q135" s="530" t="s">
        <v>80</v>
      </c>
      <c r="R135" s="48"/>
      <c r="S135" s="123"/>
      <c r="T135" s="30"/>
      <c r="U135" s="42"/>
      <c r="V135" s="123"/>
      <c r="W135" s="75" t="s">
        <v>105</v>
      </c>
    </row>
    <row r="136" spans="1:23" s="5" customFormat="1" ht="12.75">
      <c r="A136" s="53" t="s">
        <v>313</v>
      </c>
      <c r="B136" s="74" t="s">
        <v>148</v>
      </c>
      <c r="C136" s="28"/>
      <c r="D136" s="18"/>
      <c r="E136" s="18"/>
      <c r="F136" s="18"/>
      <c r="G136" s="18"/>
      <c r="H136" s="47" t="s">
        <v>44</v>
      </c>
      <c r="I136" s="28">
        <v>1</v>
      </c>
      <c r="J136" s="18"/>
      <c r="K136" s="18"/>
      <c r="L136" s="47"/>
      <c r="M136" s="30">
        <v>1</v>
      </c>
      <c r="N136" s="49" t="s">
        <v>45</v>
      </c>
      <c r="O136" s="571" t="s">
        <v>477</v>
      </c>
      <c r="P136" s="51" t="s">
        <v>301</v>
      </c>
      <c r="Q136" s="250" t="s">
        <v>72</v>
      </c>
      <c r="R136" s="528" t="s">
        <v>470</v>
      </c>
      <c r="S136" s="66" t="s">
        <v>314</v>
      </c>
      <c r="T136" s="74" t="s">
        <v>153</v>
      </c>
      <c r="U136" s="42"/>
      <c r="V136" s="123"/>
      <c r="W136" s="75" t="s">
        <v>90</v>
      </c>
    </row>
    <row r="137" spans="1:23" s="5" customFormat="1" ht="12.75">
      <c r="A137" s="53" t="s">
        <v>314</v>
      </c>
      <c r="B137" s="74" t="s">
        <v>144</v>
      </c>
      <c r="C137" s="28"/>
      <c r="D137" s="18"/>
      <c r="E137" s="18"/>
      <c r="F137" s="18"/>
      <c r="G137" s="18"/>
      <c r="H137" s="47" t="s">
        <v>44</v>
      </c>
      <c r="I137" s="28"/>
      <c r="J137" s="18"/>
      <c r="K137" s="18">
        <v>2</v>
      </c>
      <c r="L137" s="47"/>
      <c r="M137" s="30">
        <v>2</v>
      </c>
      <c r="N137" s="49" t="s">
        <v>46</v>
      </c>
      <c r="O137" s="353" t="s">
        <v>470</v>
      </c>
      <c r="P137" s="53" t="s">
        <v>313</v>
      </c>
      <c r="Q137" s="243" t="s">
        <v>152</v>
      </c>
      <c r="R137" s="22"/>
      <c r="S137" s="123"/>
      <c r="T137" s="30"/>
      <c r="U137" s="42"/>
      <c r="V137" s="123"/>
      <c r="W137" s="75" t="s">
        <v>90</v>
      </c>
    </row>
    <row r="138" spans="1:23" s="5" customFormat="1" ht="13.5" thickBot="1">
      <c r="A138" s="78" t="s">
        <v>326</v>
      </c>
      <c r="B138" s="78" t="s">
        <v>327</v>
      </c>
      <c r="C138" s="255"/>
      <c r="D138" s="256"/>
      <c r="E138" s="256"/>
      <c r="F138" s="256"/>
      <c r="G138" s="256"/>
      <c r="H138" s="69" t="s">
        <v>44</v>
      </c>
      <c r="I138" s="255"/>
      <c r="J138" s="68">
        <v>2</v>
      </c>
      <c r="K138" s="256"/>
      <c r="L138" s="257"/>
      <c r="M138" s="227">
        <v>3</v>
      </c>
      <c r="N138" s="491" t="s">
        <v>46</v>
      </c>
      <c r="O138" s="227"/>
      <c r="P138" s="143"/>
      <c r="Q138" s="251"/>
      <c r="R138" s="536"/>
      <c r="S138" s="244"/>
      <c r="T138" s="143"/>
      <c r="U138" s="142"/>
      <c r="V138" s="238"/>
      <c r="W138" s="240" t="s">
        <v>96</v>
      </c>
    </row>
    <row r="139" spans="2:23" s="5" customFormat="1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2"/>
      <c r="O139" s="2"/>
      <c r="P139" s="3"/>
      <c r="Q139" s="3"/>
      <c r="R139" s="3"/>
      <c r="S139" s="3"/>
      <c r="T139" s="3"/>
      <c r="U139" s="3"/>
      <c r="V139" s="3"/>
      <c r="W139" s="3"/>
    </row>
    <row r="140" spans="1:23" s="5" customFormat="1" ht="12.75">
      <c r="A140" s="9" t="s">
        <v>7</v>
      </c>
      <c r="B140" s="1"/>
      <c r="C140" s="4"/>
      <c r="D140" s="40"/>
      <c r="E140" s="4"/>
      <c r="F140" s="4"/>
      <c r="G140" s="4"/>
      <c r="H140" s="4"/>
      <c r="I140" s="4"/>
      <c r="J140" s="4"/>
      <c r="K140" s="4"/>
      <c r="L140" s="4"/>
      <c r="M140" s="4"/>
      <c r="N140" s="2"/>
      <c r="O140" s="2"/>
      <c r="P140" s="3"/>
      <c r="Q140" s="3"/>
      <c r="R140" s="3"/>
      <c r="S140" s="3"/>
      <c r="T140" s="3"/>
      <c r="U140" s="3"/>
      <c r="V140" s="3"/>
      <c r="W140" s="3"/>
    </row>
    <row r="141" spans="1:23" s="5" customFormat="1" ht="12.75">
      <c r="A141" s="19" t="s">
        <v>8</v>
      </c>
      <c r="B141" s="1"/>
      <c r="C141" s="4"/>
      <c r="D141" s="4"/>
      <c r="E141" s="63"/>
      <c r="F141" s="4"/>
      <c r="G141" s="4"/>
      <c r="H141" s="4"/>
      <c r="I141" s="4"/>
      <c r="J141" s="4"/>
      <c r="K141" s="4"/>
      <c r="L141" s="4"/>
      <c r="M141" s="4"/>
      <c r="N141" s="2"/>
      <c r="O141" s="2"/>
      <c r="P141" s="3"/>
      <c r="Q141" s="3"/>
      <c r="R141" s="3"/>
      <c r="S141" s="3"/>
      <c r="T141" s="3"/>
      <c r="U141" s="3"/>
      <c r="V141" s="3"/>
      <c r="W141" s="3"/>
    </row>
    <row r="142" spans="1:23" s="6" customFormat="1" ht="12.75">
      <c r="A142" s="19" t="s">
        <v>9</v>
      </c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2"/>
      <c r="O142" s="2"/>
      <c r="P142" s="3"/>
      <c r="Q142" s="3"/>
      <c r="R142" s="3"/>
      <c r="S142" s="3"/>
      <c r="T142" s="3"/>
      <c r="U142" s="3"/>
      <c r="V142" s="3"/>
      <c r="W142" s="3"/>
    </row>
    <row r="143" spans="1:23" s="6" customFormat="1" ht="12.75">
      <c r="A143" s="19" t="s">
        <v>10</v>
      </c>
      <c r="B143" s="1"/>
      <c r="C143" s="40"/>
      <c r="D143" s="41"/>
      <c r="E143" s="4"/>
      <c r="F143" s="4"/>
      <c r="G143" s="4"/>
      <c r="H143" s="4"/>
      <c r="I143" s="4"/>
      <c r="J143" s="4"/>
      <c r="K143" s="4"/>
      <c r="L143" s="4"/>
      <c r="M143" s="4"/>
      <c r="N143" s="2"/>
      <c r="O143" s="2"/>
      <c r="P143" s="3"/>
      <c r="Q143" s="3"/>
      <c r="R143" s="3"/>
      <c r="S143" s="3"/>
      <c r="T143" s="3"/>
      <c r="U143" s="3"/>
      <c r="V143" s="3"/>
      <c r="W143" s="3"/>
    </row>
    <row r="144" spans="1:23" s="6" customFormat="1" ht="12.75">
      <c r="A144" s="19" t="s">
        <v>11</v>
      </c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2"/>
      <c r="O144" s="2"/>
      <c r="P144" s="3"/>
      <c r="Q144" s="3"/>
      <c r="R144" s="3"/>
      <c r="S144" s="3"/>
      <c r="T144" s="3"/>
      <c r="U144" s="3"/>
      <c r="V144" s="3"/>
      <c r="W144" s="3"/>
    </row>
    <row r="145" spans="1:23" s="6" customFormat="1" ht="12.75">
      <c r="A145" s="19" t="s">
        <v>12</v>
      </c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2"/>
      <c r="O145" s="2"/>
      <c r="P145" s="3"/>
      <c r="Q145" s="3"/>
      <c r="R145" s="3"/>
      <c r="S145" s="3"/>
      <c r="T145" s="3"/>
      <c r="U145" s="3"/>
      <c r="V145" s="3"/>
      <c r="W145" s="3"/>
    </row>
    <row r="146" spans="1:23" s="5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2"/>
      <c r="O146" s="2"/>
      <c r="P146" s="3"/>
      <c r="Q146" s="3"/>
      <c r="R146" s="3"/>
      <c r="S146" s="3"/>
      <c r="T146" s="3"/>
      <c r="U146" s="3"/>
      <c r="V146" s="3"/>
      <c r="W146" s="3"/>
    </row>
    <row r="147" spans="1:23" s="5" customFormat="1" ht="12.75">
      <c r="A147" s="9" t="s">
        <v>13</v>
      </c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2"/>
      <c r="O147" s="2"/>
      <c r="P147" s="3"/>
      <c r="Q147" s="3"/>
      <c r="R147" s="3"/>
      <c r="S147" s="3"/>
      <c r="T147" s="3"/>
      <c r="U147" s="3"/>
      <c r="V147" s="3"/>
      <c r="W147" s="3"/>
    </row>
    <row r="148" spans="1:23" s="5" customFormat="1" ht="12.75">
      <c r="A148" s="20" t="s">
        <v>14</v>
      </c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2"/>
      <c r="O148" s="2"/>
      <c r="P148" s="3"/>
      <c r="Q148" s="3"/>
      <c r="R148" s="3"/>
      <c r="S148" s="3"/>
      <c r="T148" s="3"/>
      <c r="U148" s="3"/>
      <c r="V148" s="3"/>
      <c r="W148" s="3"/>
    </row>
    <row r="149" spans="1:23" s="5" customFormat="1" ht="12.75">
      <c r="A149" s="21" t="s">
        <v>15</v>
      </c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2"/>
      <c r="O149" s="2"/>
      <c r="P149" s="3"/>
      <c r="Q149" s="3"/>
      <c r="R149" s="3"/>
      <c r="S149" s="3"/>
      <c r="T149" s="3"/>
      <c r="U149" s="3"/>
      <c r="V149" s="3"/>
      <c r="W149" s="3"/>
    </row>
    <row r="150" spans="1:23" s="5" customFormat="1" ht="12.75">
      <c r="A150" s="19" t="s">
        <v>20</v>
      </c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2"/>
      <c r="O150" s="2"/>
      <c r="P150" s="3"/>
      <c r="Q150" s="3"/>
      <c r="R150" s="3"/>
      <c r="S150" s="3"/>
      <c r="T150" s="3"/>
      <c r="U150" s="3"/>
      <c r="V150" s="3"/>
      <c r="W150" s="3"/>
    </row>
    <row r="151" spans="1:23" s="5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2"/>
      <c r="O151" s="2"/>
      <c r="P151" s="3"/>
      <c r="Q151" s="3"/>
      <c r="R151" s="3"/>
      <c r="S151" s="3"/>
      <c r="T151" s="3"/>
      <c r="U151" s="3"/>
      <c r="V151" s="3"/>
      <c r="W151" s="3"/>
    </row>
    <row r="152" spans="1:23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2"/>
      <c r="O152" s="2"/>
      <c r="P152" s="3"/>
      <c r="Q152" s="3"/>
      <c r="R152" s="3"/>
      <c r="S152" s="3"/>
      <c r="T152" s="3"/>
      <c r="U152" s="3"/>
      <c r="V152" s="3"/>
      <c r="W152" s="3"/>
    </row>
    <row r="153" spans="1:23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2"/>
      <c r="O153" s="2"/>
      <c r="P153" s="3"/>
      <c r="Q153" s="3"/>
      <c r="R153" s="3"/>
      <c r="S153" s="3"/>
      <c r="T153" s="3"/>
      <c r="U153" s="3"/>
      <c r="V153" s="3"/>
      <c r="W153" s="3"/>
    </row>
    <row r="154" spans="1:23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2"/>
      <c r="O154" s="2"/>
      <c r="P154" s="3"/>
      <c r="Q154" s="3"/>
      <c r="R154" s="3"/>
      <c r="S154" s="3"/>
      <c r="T154" s="3"/>
      <c r="U154" s="3"/>
      <c r="V154" s="3"/>
      <c r="W154" s="3"/>
    </row>
    <row r="155" spans="1:23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2"/>
      <c r="O155" s="2"/>
      <c r="P155" s="3"/>
      <c r="Q155" s="3"/>
      <c r="R155" s="3"/>
      <c r="S155" s="3"/>
      <c r="T155" s="3"/>
      <c r="U155" s="3"/>
      <c r="V155" s="3"/>
      <c r="W155" s="3"/>
    </row>
    <row r="156" spans="1:23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2"/>
      <c r="O156" s="2"/>
      <c r="P156" s="3"/>
      <c r="Q156" s="3"/>
      <c r="R156" s="3"/>
      <c r="S156" s="3"/>
      <c r="T156" s="3"/>
      <c r="U156" s="3"/>
      <c r="V156" s="3"/>
      <c r="W156" s="3"/>
    </row>
    <row r="157" spans="1:23" s="7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2"/>
      <c r="O157" s="2"/>
      <c r="P157" s="3"/>
      <c r="Q157" s="3"/>
      <c r="R157" s="3"/>
      <c r="S157" s="3"/>
      <c r="T157" s="3"/>
      <c r="U157" s="3"/>
      <c r="V157" s="3"/>
      <c r="W157" s="3"/>
    </row>
    <row r="158" spans="1:23" s="8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2"/>
      <c r="O158" s="2"/>
      <c r="P158" s="3"/>
      <c r="Q158" s="3"/>
      <c r="R158" s="3"/>
      <c r="S158" s="3"/>
      <c r="T158" s="3"/>
      <c r="U158" s="3"/>
      <c r="V158" s="3"/>
      <c r="W158" s="3"/>
    </row>
    <row r="159" spans="1:23" s="5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2"/>
      <c r="O159" s="2"/>
      <c r="P159" s="3"/>
      <c r="Q159" s="3"/>
      <c r="R159" s="3"/>
      <c r="S159" s="3"/>
      <c r="T159" s="3"/>
      <c r="U159" s="3"/>
      <c r="V159" s="3"/>
      <c r="W159" s="3"/>
    </row>
    <row r="160" spans="1:23" s="5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2"/>
      <c r="O160" s="2"/>
      <c r="P160" s="3"/>
      <c r="Q160" s="3"/>
      <c r="R160" s="3"/>
      <c r="S160" s="3"/>
      <c r="T160" s="3"/>
      <c r="U160" s="3"/>
      <c r="V160" s="3"/>
      <c r="W160" s="3"/>
    </row>
    <row r="161" spans="1:23" s="5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2"/>
      <c r="O161" s="2"/>
      <c r="P161" s="3"/>
      <c r="Q161" s="3"/>
      <c r="R161" s="3"/>
      <c r="S161" s="3"/>
      <c r="T161" s="3"/>
      <c r="U161" s="3"/>
      <c r="V161" s="3"/>
      <c r="W161" s="3"/>
    </row>
    <row r="162" spans="1:23" s="6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2"/>
      <c r="O162" s="2"/>
      <c r="P162" s="3"/>
      <c r="Q162" s="3"/>
      <c r="R162" s="3"/>
      <c r="S162" s="3"/>
      <c r="T162" s="3"/>
      <c r="U162" s="3"/>
      <c r="V162" s="3"/>
      <c r="W162" s="3"/>
    </row>
    <row r="163" spans="1:23" s="5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2"/>
      <c r="O163" s="2"/>
      <c r="P163" s="3"/>
      <c r="Q163" s="3"/>
      <c r="R163" s="3"/>
      <c r="S163" s="3"/>
      <c r="T163" s="3"/>
      <c r="U163" s="3"/>
      <c r="V163" s="3"/>
      <c r="W163" s="3"/>
    </row>
    <row r="164" spans="1:23" s="5" customFormat="1" ht="12.7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2"/>
      <c r="O164" s="2"/>
      <c r="P164" s="3"/>
      <c r="Q164" s="3"/>
      <c r="R164" s="3"/>
      <c r="S164" s="3"/>
      <c r="T164" s="3"/>
      <c r="U164" s="3"/>
      <c r="V164" s="3"/>
      <c r="W164" s="3"/>
    </row>
    <row r="165" spans="1:23" s="5" customFormat="1" ht="12.7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2"/>
      <c r="O165" s="2"/>
      <c r="P165" s="3"/>
      <c r="Q165" s="3"/>
      <c r="R165" s="3"/>
      <c r="S165" s="3"/>
      <c r="T165" s="3"/>
      <c r="U165" s="3"/>
      <c r="V165" s="3"/>
      <c r="W165" s="3"/>
    </row>
    <row r="166" spans="1:23" s="5" customFormat="1" ht="12.7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2"/>
      <c r="O166" s="2"/>
      <c r="P166" s="3"/>
      <c r="Q166" s="3"/>
      <c r="R166" s="3"/>
      <c r="S166" s="3"/>
      <c r="T166" s="3"/>
      <c r="U166" s="3"/>
      <c r="V166" s="3"/>
      <c r="W166" s="3"/>
    </row>
    <row r="167" spans="1:23" s="5" customFormat="1" ht="12.7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2"/>
      <c r="O167" s="2"/>
      <c r="P167" s="3"/>
      <c r="Q167" s="3"/>
      <c r="R167" s="3"/>
      <c r="S167" s="3"/>
      <c r="T167" s="3"/>
      <c r="U167" s="3"/>
      <c r="V167" s="3"/>
      <c r="W167" s="3"/>
    </row>
    <row r="168" spans="1:23" s="5" customFormat="1" ht="12.7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2"/>
      <c r="O168" s="2"/>
      <c r="P168" s="3"/>
      <c r="Q168" s="3"/>
      <c r="R168" s="3"/>
      <c r="S168" s="3"/>
      <c r="T168" s="3"/>
      <c r="U168" s="3"/>
      <c r="V168" s="3"/>
      <c r="W168" s="3"/>
    </row>
    <row r="169" spans="1:23" s="5" customFormat="1" ht="12.7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2"/>
      <c r="O169" s="2"/>
      <c r="P169" s="3"/>
      <c r="Q169" s="3"/>
      <c r="R169" s="3"/>
      <c r="S169" s="3"/>
      <c r="T169" s="3"/>
      <c r="U169" s="3"/>
      <c r="V169" s="3"/>
      <c r="W169" s="3"/>
    </row>
    <row r="170" spans="1:23" s="5" customFormat="1" ht="12.75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2"/>
      <c r="O170" s="2"/>
      <c r="P170" s="3"/>
      <c r="Q170" s="3"/>
      <c r="R170" s="3"/>
      <c r="S170" s="3"/>
      <c r="T170" s="3"/>
      <c r="U170" s="3"/>
      <c r="V170" s="3"/>
      <c r="W170" s="3"/>
    </row>
    <row r="171" spans="1:23" s="6" customFormat="1" ht="12.7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2"/>
      <c r="O171" s="2"/>
      <c r="P171" s="3"/>
      <c r="Q171" s="3"/>
      <c r="R171" s="3"/>
      <c r="S171" s="3"/>
      <c r="T171" s="3"/>
      <c r="U171" s="3"/>
      <c r="V171" s="3"/>
      <c r="W171" s="3"/>
    </row>
    <row r="172" spans="1:23" s="6" customFormat="1" ht="12.75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2"/>
      <c r="O172" s="2"/>
      <c r="P172" s="3"/>
      <c r="Q172" s="3"/>
      <c r="R172" s="3"/>
      <c r="S172" s="3"/>
      <c r="T172" s="3"/>
      <c r="U172" s="3"/>
      <c r="V172" s="3"/>
      <c r="W172" s="3"/>
    </row>
    <row r="173" spans="1:23" s="6" customFormat="1" ht="12.75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2"/>
      <c r="O173" s="2"/>
      <c r="P173" s="3"/>
      <c r="Q173" s="3"/>
      <c r="R173" s="3"/>
      <c r="S173" s="3"/>
      <c r="T173" s="3"/>
      <c r="U173" s="3"/>
      <c r="V173" s="3"/>
      <c r="W173" s="3"/>
    </row>
    <row r="174" spans="1:23" s="6" customFormat="1" ht="12.75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2"/>
      <c r="O174" s="2"/>
      <c r="P174" s="3"/>
      <c r="Q174" s="3"/>
      <c r="R174" s="3"/>
      <c r="S174" s="3"/>
      <c r="T174" s="3"/>
      <c r="U174" s="3"/>
      <c r="V174" s="3"/>
      <c r="W174" s="3"/>
    </row>
    <row r="175" spans="1:23" s="6" customFormat="1" ht="12.75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2"/>
      <c r="O175" s="2"/>
      <c r="P175" s="3"/>
      <c r="Q175" s="3"/>
      <c r="R175" s="3"/>
      <c r="S175" s="3"/>
      <c r="T175" s="3"/>
      <c r="U175" s="3"/>
      <c r="V175" s="3"/>
      <c r="W175" s="3"/>
    </row>
    <row r="176" spans="1:23" s="5" customFormat="1" ht="12.75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2"/>
      <c r="O176" s="2"/>
      <c r="P176" s="3"/>
      <c r="Q176" s="3"/>
      <c r="R176" s="3"/>
      <c r="S176" s="3"/>
      <c r="T176" s="3"/>
      <c r="U176" s="3"/>
      <c r="V176" s="3"/>
      <c r="W176" s="3"/>
    </row>
    <row r="177" spans="1:23" s="5" customFormat="1" ht="12.75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2"/>
      <c r="O177" s="2"/>
      <c r="P177" s="3"/>
      <c r="Q177" s="3"/>
      <c r="R177" s="3"/>
      <c r="S177" s="3"/>
      <c r="T177" s="3"/>
      <c r="U177" s="3"/>
      <c r="V177" s="3"/>
      <c r="W177" s="3"/>
    </row>
    <row r="178" spans="1:23" s="5" customFormat="1" ht="12.75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2"/>
      <c r="O178" s="2"/>
      <c r="P178" s="3"/>
      <c r="Q178" s="3"/>
      <c r="R178" s="3"/>
      <c r="S178" s="3"/>
      <c r="T178" s="3"/>
      <c r="U178" s="3"/>
      <c r="V178" s="3"/>
      <c r="W178" s="3"/>
    </row>
    <row r="179" spans="1:23" s="5" customFormat="1" ht="12.75">
      <c r="A179" s="3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2"/>
      <c r="O179" s="2"/>
      <c r="P179" s="3"/>
      <c r="Q179" s="3"/>
      <c r="R179" s="3"/>
      <c r="S179" s="3"/>
      <c r="T179" s="3"/>
      <c r="U179" s="3"/>
      <c r="V179" s="3"/>
      <c r="W179" s="3"/>
    </row>
    <row r="180" spans="1:23" s="5" customFormat="1" ht="12.75">
      <c r="A180" s="3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2"/>
      <c r="O180" s="2"/>
      <c r="P180" s="3"/>
      <c r="Q180" s="3"/>
      <c r="R180" s="3"/>
      <c r="S180" s="3"/>
      <c r="T180" s="3"/>
      <c r="U180" s="3"/>
      <c r="V180" s="3"/>
      <c r="W180" s="3"/>
    </row>
    <row r="181" spans="1:23" s="5" customFormat="1" ht="12.75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2"/>
      <c r="O181" s="2"/>
      <c r="P181" s="3"/>
      <c r="Q181" s="3"/>
      <c r="R181" s="3"/>
      <c r="S181" s="3"/>
      <c r="T181" s="3"/>
      <c r="U181" s="3"/>
      <c r="V181" s="3"/>
      <c r="W181" s="3"/>
    </row>
    <row r="182" spans="1:23" s="5" customFormat="1" ht="12.75">
      <c r="A182" s="3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2"/>
      <c r="O182" s="2"/>
      <c r="P182" s="3"/>
      <c r="Q182" s="3"/>
      <c r="R182" s="3"/>
      <c r="S182" s="3"/>
      <c r="T182" s="3"/>
      <c r="U182" s="3"/>
      <c r="V182" s="3"/>
      <c r="W182" s="3"/>
    </row>
    <row r="183" spans="1:23" s="5" customFormat="1" ht="12.75">
      <c r="A183" s="3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2"/>
      <c r="O183" s="2"/>
      <c r="P183" s="3"/>
      <c r="Q183" s="3"/>
      <c r="R183" s="3"/>
      <c r="S183" s="3"/>
      <c r="T183" s="3"/>
      <c r="U183" s="3"/>
      <c r="V183" s="3"/>
      <c r="W183" s="3"/>
    </row>
    <row r="184" spans="1:23" s="5" customFormat="1" ht="12.75">
      <c r="A184" s="3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2"/>
      <c r="O184" s="2"/>
      <c r="P184" s="3"/>
      <c r="Q184" s="3"/>
      <c r="R184" s="3"/>
      <c r="S184" s="3"/>
      <c r="T184" s="3"/>
      <c r="U184" s="3"/>
      <c r="V184" s="3"/>
      <c r="W184" s="3"/>
    </row>
    <row r="185" spans="1:23" s="6" customFormat="1" ht="12.75">
      <c r="A185" s="3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2"/>
      <c r="O185" s="2"/>
      <c r="P185" s="3"/>
      <c r="Q185" s="3"/>
      <c r="R185" s="3"/>
      <c r="S185" s="3"/>
      <c r="T185" s="3"/>
      <c r="U185" s="3"/>
      <c r="V185" s="3"/>
      <c r="W185" s="3"/>
    </row>
    <row r="186" spans="1:23" s="6" customFormat="1" ht="12.75">
      <c r="A186" s="3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2"/>
      <c r="O186" s="2"/>
      <c r="P186" s="3"/>
      <c r="Q186" s="3"/>
      <c r="R186" s="3"/>
      <c r="S186" s="3"/>
      <c r="T186" s="3"/>
      <c r="U186" s="3"/>
      <c r="V186" s="3"/>
      <c r="W186" s="3"/>
    </row>
    <row r="187" spans="1:23" s="6" customFormat="1" ht="12.75">
      <c r="A187" s="3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2"/>
      <c r="O187" s="2"/>
      <c r="P187" s="3"/>
      <c r="Q187" s="3"/>
      <c r="R187" s="3"/>
      <c r="S187" s="3"/>
      <c r="T187" s="3"/>
      <c r="U187" s="3"/>
      <c r="V187" s="3"/>
      <c r="W187" s="3"/>
    </row>
    <row r="188" spans="1:23" s="5" customFormat="1" ht="12.75">
      <c r="A188" s="3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2"/>
      <c r="O188" s="2"/>
      <c r="P188" s="3"/>
      <c r="Q188" s="3"/>
      <c r="R188" s="3"/>
      <c r="S188" s="3"/>
      <c r="T188" s="3"/>
      <c r="U188" s="3"/>
      <c r="V188" s="3"/>
      <c r="W188" s="3"/>
    </row>
    <row r="189" spans="1:23" s="5" customFormat="1" ht="12.75">
      <c r="A189" s="3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2"/>
      <c r="O189" s="2"/>
      <c r="P189" s="3"/>
      <c r="Q189" s="3"/>
      <c r="R189" s="3"/>
      <c r="S189" s="3"/>
      <c r="T189" s="3"/>
      <c r="U189" s="3"/>
      <c r="V189" s="3"/>
      <c r="W189" s="3"/>
    </row>
    <row r="190" spans="1:23" s="5" customFormat="1" ht="12.75">
      <c r="A190" s="3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2"/>
      <c r="O190" s="2"/>
      <c r="P190" s="3"/>
      <c r="Q190" s="3"/>
      <c r="R190" s="3"/>
      <c r="S190" s="3"/>
      <c r="T190" s="3"/>
      <c r="U190" s="3"/>
      <c r="V190" s="3"/>
      <c r="W190" s="3"/>
    </row>
    <row r="191" spans="1:23" s="5" customFormat="1" ht="12.75">
      <c r="A191" s="3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2"/>
      <c r="O191" s="2"/>
      <c r="P191" s="3"/>
      <c r="Q191" s="3"/>
      <c r="R191" s="3"/>
      <c r="S191" s="3"/>
      <c r="T191" s="3"/>
      <c r="U191" s="3"/>
      <c r="V191" s="3"/>
      <c r="W191" s="3"/>
    </row>
    <row r="192" spans="1:23" s="5" customFormat="1" ht="12.75">
      <c r="A192" s="3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2"/>
      <c r="O192" s="2"/>
      <c r="P192" s="3"/>
      <c r="Q192" s="3"/>
      <c r="R192" s="3"/>
      <c r="S192" s="3"/>
      <c r="T192" s="3"/>
      <c r="U192" s="3"/>
      <c r="V192" s="3"/>
      <c r="W192" s="3"/>
    </row>
    <row r="193" spans="1:23" s="5" customFormat="1" ht="12.75">
      <c r="A193" s="3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2"/>
      <c r="O193" s="2"/>
      <c r="P193" s="3"/>
      <c r="Q193" s="3"/>
      <c r="R193" s="3"/>
      <c r="S193" s="3"/>
      <c r="T193" s="3"/>
      <c r="U193" s="3"/>
      <c r="V193" s="3"/>
      <c r="W193" s="3"/>
    </row>
    <row r="194" spans="1:23" s="5" customFormat="1" ht="12.75">
      <c r="A194" s="3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2"/>
      <c r="O194" s="2"/>
      <c r="P194" s="3"/>
      <c r="Q194" s="3"/>
      <c r="R194" s="3"/>
      <c r="S194" s="3"/>
      <c r="T194" s="3"/>
      <c r="U194" s="3"/>
      <c r="V194" s="3"/>
      <c r="W194" s="3"/>
    </row>
    <row r="195" spans="1:23" s="6" customFormat="1" ht="12.75">
      <c r="A195" s="3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2"/>
      <c r="O195" s="2"/>
      <c r="P195" s="3"/>
      <c r="Q195" s="3"/>
      <c r="R195" s="3"/>
      <c r="S195" s="3"/>
      <c r="T195" s="3"/>
      <c r="U195" s="3"/>
      <c r="V195" s="3"/>
      <c r="W195" s="3"/>
    </row>
    <row r="196" spans="1:23" s="5" customFormat="1" ht="12.75">
      <c r="A196" s="3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2"/>
      <c r="O196" s="2"/>
      <c r="P196" s="3"/>
      <c r="Q196" s="3"/>
      <c r="R196" s="3"/>
      <c r="S196" s="3"/>
      <c r="T196" s="3"/>
      <c r="U196" s="3"/>
      <c r="V196" s="3"/>
      <c r="W196" s="3"/>
    </row>
    <row r="197" spans="1:23" s="5" customFormat="1" ht="12.75">
      <c r="A197" s="3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2"/>
      <c r="O197" s="2"/>
      <c r="P197" s="3"/>
      <c r="Q197" s="3"/>
      <c r="R197" s="3"/>
      <c r="S197" s="3"/>
      <c r="T197" s="3"/>
      <c r="U197" s="3"/>
      <c r="V197" s="3"/>
      <c r="W197" s="3"/>
    </row>
    <row r="198" spans="1:23" s="5" customFormat="1" ht="12.75">
      <c r="A198" s="3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2"/>
      <c r="O198" s="2"/>
      <c r="P198" s="3"/>
      <c r="Q198" s="3"/>
      <c r="R198" s="3"/>
      <c r="S198" s="3"/>
      <c r="T198" s="3"/>
      <c r="U198" s="3"/>
      <c r="V198" s="3"/>
      <c r="W198" s="3"/>
    </row>
    <row r="199" spans="1:23" s="5" customFormat="1" ht="12.75">
      <c r="A199" s="3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2"/>
      <c r="O199" s="2"/>
      <c r="P199" s="3"/>
      <c r="Q199" s="3"/>
      <c r="R199" s="3"/>
      <c r="S199" s="3"/>
      <c r="T199" s="3"/>
      <c r="U199" s="3"/>
      <c r="V199" s="3"/>
      <c r="W199" s="3"/>
    </row>
    <row r="200" spans="1:23" s="5" customFormat="1" ht="12.75">
      <c r="A200" s="3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2"/>
      <c r="O200" s="2"/>
      <c r="P200" s="3"/>
      <c r="Q200" s="3"/>
      <c r="R200" s="3"/>
      <c r="S200" s="3"/>
      <c r="T200" s="3"/>
      <c r="U200" s="3"/>
      <c r="V200" s="3"/>
      <c r="W200" s="3"/>
    </row>
    <row r="201" spans="1:23" s="5" customFormat="1" ht="12.75">
      <c r="A201" s="3"/>
      <c r="B201" s="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2"/>
      <c r="O201" s="2"/>
      <c r="P201" s="3"/>
      <c r="Q201" s="3"/>
      <c r="R201" s="3"/>
      <c r="S201" s="3"/>
      <c r="T201" s="3"/>
      <c r="U201" s="3"/>
      <c r="V201" s="3"/>
      <c r="W201" s="3"/>
    </row>
    <row r="202" spans="1:23" s="5" customFormat="1" ht="12.75">
      <c r="A202" s="3"/>
      <c r="B202" s="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2"/>
      <c r="O202" s="2"/>
      <c r="P202" s="3"/>
      <c r="Q202" s="3"/>
      <c r="R202" s="3"/>
      <c r="S202" s="3"/>
      <c r="T202" s="3"/>
      <c r="U202" s="3"/>
      <c r="V202" s="3"/>
      <c r="W202" s="3"/>
    </row>
    <row r="203" spans="1:23" s="5" customFormat="1" ht="12.75">
      <c r="A203" s="3"/>
      <c r="B203" s="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2"/>
      <c r="O203" s="2"/>
      <c r="P203" s="3"/>
      <c r="Q203" s="3"/>
      <c r="R203" s="3"/>
      <c r="S203" s="3"/>
      <c r="T203" s="3"/>
      <c r="U203" s="3"/>
      <c r="V203" s="3"/>
      <c r="W203" s="3"/>
    </row>
    <row r="204" spans="1:23" s="5" customFormat="1" ht="12.75">
      <c r="A204" s="3"/>
      <c r="B204" s="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2"/>
      <c r="O204" s="2"/>
      <c r="P204" s="3"/>
      <c r="Q204" s="3"/>
      <c r="R204" s="3"/>
      <c r="S204" s="3"/>
      <c r="T204" s="3"/>
      <c r="U204" s="3"/>
      <c r="V204" s="3"/>
      <c r="W204" s="3"/>
    </row>
  </sheetData>
  <sheetProtection/>
  <mergeCells count="122">
    <mergeCell ref="A7:B7"/>
    <mergeCell ref="I7:N7"/>
    <mergeCell ref="P7:W7"/>
    <mergeCell ref="A8:B8"/>
    <mergeCell ref="J1:P1"/>
    <mergeCell ref="A2:A3"/>
    <mergeCell ref="B2:B3"/>
    <mergeCell ref="N2:N3"/>
    <mergeCell ref="A28:B28"/>
    <mergeCell ref="I28:N28"/>
    <mergeCell ref="P28:W28"/>
    <mergeCell ref="C2:H2"/>
    <mergeCell ref="I2:L2"/>
    <mergeCell ref="A9:B9"/>
    <mergeCell ref="U2:V3"/>
    <mergeCell ref="W2:W3"/>
    <mergeCell ref="A4:B4"/>
    <mergeCell ref="C4:H4"/>
    <mergeCell ref="M2:M3"/>
    <mergeCell ref="O2:Q3"/>
    <mergeCell ref="R2:T3"/>
    <mergeCell ref="I4:N4"/>
    <mergeCell ref="P4:W4"/>
    <mergeCell ref="I26:N26"/>
    <mergeCell ref="P26:W26"/>
    <mergeCell ref="I27:N27"/>
    <mergeCell ref="I9:N9"/>
    <mergeCell ref="P9:W9"/>
    <mergeCell ref="I8:N8"/>
    <mergeCell ref="P8:W8"/>
    <mergeCell ref="I29:N29"/>
    <mergeCell ref="P29:W29"/>
    <mergeCell ref="A47:B47"/>
    <mergeCell ref="I47:N47"/>
    <mergeCell ref="A10:B10"/>
    <mergeCell ref="C10:H10"/>
    <mergeCell ref="I10:N10"/>
    <mergeCell ref="P10:W10"/>
    <mergeCell ref="P27:W27"/>
    <mergeCell ref="A26:B26"/>
    <mergeCell ref="A27:B27"/>
    <mergeCell ref="A56:B56"/>
    <mergeCell ref="I56:N56"/>
    <mergeCell ref="P56:W56"/>
    <mergeCell ref="A30:B30"/>
    <mergeCell ref="I30:N30"/>
    <mergeCell ref="A46:B46"/>
    <mergeCell ref="I46:N46"/>
    <mergeCell ref="P46:W46"/>
    <mergeCell ref="A49:B49"/>
    <mergeCell ref="P47:W47"/>
    <mergeCell ref="A48:B48"/>
    <mergeCell ref="I48:N48"/>
    <mergeCell ref="P48:W48"/>
    <mergeCell ref="A69:B69"/>
    <mergeCell ref="I69:N69"/>
    <mergeCell ref="P69:W69"/>
    <mergeCell ref="A70:B70"/>
    <mergeCell ref="I70:N70"/>
    <mergeCell ref="P70:W70"/>
    <mergeCell ref="A73:B73"/>
    <mergeCell ref="I73:N73"/>
    <mergeCell ref="P73:W73"/>
    <mergeCell ref="A57:B57"/>
    <mergeCell ref="I57:N57"/>
    <mergeCell ref="P57:W57"/>
    <mergeCell ref="A58:B58"/>
    <mergeCell ref="I58:N58"/>
    <mergeCell ref="P58:W58"/>
    <mergeCell ref="A59:B59"/>
    <mergeCell ref="A68:B68"/>
    <mergeCell ref="I68:N68"/>
    <mergeCell ref="P68:W68"/>
    <mergeCell ref="P74:W74"/>
    <mergeCell ref="A81:B81"/>
    <mergeCell ref="I81:N81"/>
    <mergeCell ref="P81:W81"/>
    <mergeCell ref="A76:B76"/>
    <mergeCell ref="A79:B79"/>
    <mergeCell ref="I79:N79"/>
    <mergeCell ref="P79:W79"/>
    <mergeCell ref="A80:B80"/>
    <mergeCell ref="I80:N80"/>
    <mergeCell ref="P80:W80"/>
    <mergeCell ref="A75:B75"/>
    <mergeCell ref="I75:N75"/>
    <mergeCell ref="P75:W75"/>
    <mergeCell ref="A74:B74"/>
    <mergeCell ref="I74:N74"/>
    <mergeCell ref="A85:B85"/>
    <mergeCell ref="A89:B89"/>
    <mergeCell ref="I89:N89"/>
    <mergeCell ref="P89:W89"/>
    <mergeCell ref="A118:B118"/>
    <mergeCell ref="I118:N118"/>
    <mergeCell ref="P118:W118"/>
    <mergeCell ref="A92:B92"/>
    <mergeCell ref="A116:B116"/>
    <mergeCell ref="I116:N116"/>
    <mergeCell ref="A90:B90"/>
    <mergeCell ref="I90:N90"/>
    <mergeCell ref="P90:W90"/>
    <mergeCell ref="A91:B91"/>
    <mergeCell ref="I91:N91"/>
    <mergeCell ref="P91:W91"/>
    <mergeCell ref="C122:H122"/>
    <mergeCell ref="I122:L122"/>
    <mergeCell ref="M122:M123"/>
    <mergeCell ref="A121:N121"/>
    <mergeCell ref="P116:W116"/>
    <mergeCell ref="A117:B117"/>
    <mergeCell ref="I117:N117"/>
    <mergeCell ref="P117:W117"/>
    <mergeCell ref="N122:N123"/>
    <mergeCell ref="U122:V123"/>
    <mergeCell ref="W122:W123"/>
    <mergeCell ref="P121:W121"/>
    <mergeCell ref="A122:A123"/>
    <mergeCell ref="B122:B123"/>
    <mergeCell ref="I119:N119"/>
    <mergeCell ref="O122:Q123"/>
    <mergeCell ref="R122:T12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00390625" style="23" bestFit="1" customWidth="1"/>
    <col min="2" max="2" width="23.7109375" style="23" bestFit="1" customWidth="1"/>
    <col min="3" max="3" width="9.140625" style="23" customWidth="1"/>
    <col min="4" max="4" width="24.00390625" style="23" bestFit="1" customWidth="1"/>
    <col min="5" max="16384" width="9.140625" style="23" customWidth="1"/>
  </cols>
  <sheetData>
    <row r="1" spans="1:5" ht="15">
      <c r="A1" s="23" t="s">
        <v>24</v>
      </c>
      <c r="B1" s="23" t="s">
        <v>25</v>
      </c>
      <c r="C1" s="23" t="s">
        <v>21</v>
      </c>
      <c r="D1" s="23" t="s">
        <v>22</v>
      </c>
      <c r="E1" s="23" t="s">
        <v>23</v>
      </c>
    </row>
    <row r="2" spans="1:5" ht="15">
      <c r="A2" s="23" t="s">
        <v>26</v>
      </c>
      <c r="B2" s="23" t="s">
        <v>27</v>
      </c>
      <c r="C2" s="23" t="s">
        <v>21</v>
      </c>
      <c r="D2" s="23" t="s">
        <v>22</v>
      </c>
      <c r="E2" s="23" t="s">
        <v>23</v>
      </c>
    </row>
    <row r="3" spans="1:4" ht="15">
      <c r="A3" s="23" t="s">
        <v>28</v>
      </c>
      <c r="B3" s="23" t="s">
        <v>29</v>
      </c>
      <c r="C3" s="23" t="s">
        <v>30</v>
      </c>
      <c r="D3" s="23" t="s">
        <v>31</v>
      </c>
    </row>
    <row r="4" spans="1:4" ht="15">
      <c r="A4" s="23" t="s">
        <v>32</v>
      </c>
      <c r="B4" s="23" t="s">
        <v>33</v>
      </c>
      <c r="D4" s="23" t="s">
        <v>30</v>
      </c>
    </row>
    <row r="5" ht="15">
      <c r="B5" s="23" t="s">
        <v>34</v>
      </c>
    </row>
    <row r="6" ht="15">
      <c r="B6" s="23" t="s">
        <v>35</v>
      </c>
    </row>
    <row r="7" ht="15">
      <c r="B7" s="23" t="s">
        <v>36</v>
      </c>
    </row>
    <row r="8" ht="15">
      <c r="B8" s="23" t="s">
        <v>37</v>
      </c>
    </row>
    <row r="9" ht="15">
      <c r="B9" s="23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bandazo</cp:lastModifiedBy>
  <cp:lastPrinted>2017-03-29T16:06:42Z</cp:lastPrinted>
  <dcterms:created xsi:type="dcterms:W3CDTF">2009-11-09T08:26:21Z</dcterms:created>
  <dcterms:modified xsi:type="dcterms:W3CDTF">2018-08-27T09:47:56Z</dcterms:modified>
  <cp:category/>
  <cp:version/>
  <cp:contentType/>
  <cp:contentStatus/>
</cp:coreProperties>
</file>