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825" activeTab="0"/>
  </bookViews>
  <sheets>
    <sheet name="Biológiatanár közös rész" sheetId="1" r:id="rId1"/>
    <sheet name="Földrajz tanár közös rész" sheetId="2" r:id="rId2"/>
    <sheet name="Biolgiatanár középiskolai" sheetId="3" r:id="rId3"/>
    <sheet name="Földrajz tanár középiskolai" sheetId="4" r:id="rId4"/>
    <sheet name="Biológiatanár általános iskolai" sheetId="5" r:id="rId5"/>
    <sheet name="Földrajz tanár általános iskola" sheetId="6" r:id="rId6"/>
    <sheet name="Biológiatanár köt.vál.tárgyak" sheetId="7" r:id="rId7"/>
    <sheet name="segédtábla" sheetId="8" state="hidden" r:id="rId8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2">'Biolgiatanár középiskolai'!$A$3:$N$63</definedName>
    <definedName name="_xlnm.Print_Area" localSheetId="4">'Biológiatanár általános iskolai'!$A$3:$N$39</definedName>
    <definedName name="_xlnm.Print_Area" localSheetId="6">'Biológiatanár köt.vál.tárgyak'!$A$3:$N$21</definedName>
    <definedName name="_xlnm.Print_Area" localSheetId="0">'Biológiatanár közös rész'!$A$3:$N$72</definedName>
    <definedName name="_xlnm.Print_Area" localSheetId="5">'Földrajz tanár általános iskola'!$A$1:$N$48</definedName>
    <definedName name="_xlnm.Print_Area" localSheetId="3">'Földrajz tanár középiskolai'!$A$1:$N$77</definedName>
    <definedName name="_xlnm.Print_Area" localSheetId="1">'Földrajz tanár közös rész'!$A$1:$N$69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<sst xmlns="http://schemas.openxmlformats.org/spreadsheetml/2006/main" count="1679" uniqueCount="692">
  <si>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</si>
  <si>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</si>
  <si>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</si>
  <si>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</si>
  <si>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</si>
  <si>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</si>
  <si>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</si>
  <si>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</si>
  <si>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</si>
  <si>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</si>
  <si>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</si>
  <si>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</si>
  <si>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</si>
  <si>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</si>
  <si>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</si>
  <si>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</si>
  <si>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</si>
  <si>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</si>
  <si>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</si>
  <si>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</si>
  <si>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</si>
  <si>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</si>
  <si>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</si>
  <si>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</si>
  <si>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</si>
  <si>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</si>
  <si>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</si>
  <si>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</si>
  <si>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</si>
  <si>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</si>
  <si>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</si>
  <si>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</si>
  <si>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</si>
  <si>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</si>
  <si>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</si>
  <si>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</si>
  <si>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</si>
  <si>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</si>
  <si>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</si>
  <si>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</si>
  <si>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Összefüggő egyéni gyakorlatot kísérő szakos szeminárium 2</t>
  </si>
  <si>
    <t>Összefüggő egyéni gyakorlatot kísérő szakos szeminárium 1</t>
  </si>
  <si>
    <t>összes előírt kredit</t>
  </si>
  <si>
    <t>Weiszburg Tamás</t>
  </si>
  <si>
    <t>Szalay Luca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</si>
  <si>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</si>
  <si>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</si>
  <si>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</si>
  <si>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</si>
  <si>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</si>
  <si>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</si>
  <si>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</si>
  <si>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</si>
  <si>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</si>
  <si>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</si>
  <si>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</si>
  <si>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x = tárgy mintatantervi helye</t>
  </si>
  <si>
    <t>kv = kötelezően választható tárgy helye</t>
  </si>
  <si>
    <t>Szakmódszertan (6 kredit)</t>
  </si>
  <si>
    <t>(x)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</si>
  <si>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</si>
  <si>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</si>
  <si>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</si>
  <si>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</si>
  <si>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</si>
  <si>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</si>
  <si>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</si>
  <si>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Közös rész</t>
  </si>
  <si>
    <t>biokrib17ga</t>
  </si>
  <si>
    <t>Biológia kritériumtárgy</t>
  </si>
  <si>
    <t>Pogány Ákos</t>
  </si>
  <si>
    <t>kemkrik17va</t>
  </si>
  <si>
    <t>Kémia kritériumtárgy</t>
  </si>
  <si>
    <t>Zsély István Gyula</t>
  </si>
  <si>
    <t>Szakmai alapozó ismeretek</t>
  </si>
  <si>
    <t>Matematika  GY</t>
  </si>
  <si>
    <t>Fizikai alapismeretek EA</t>
  </si>
  <si>
    <t>bb5t1101</t>
  </si>
  <si>
    <t xml:space="preserve">Általános kémia EA </t>
  </si>
  <si>
    <t>bb5t1200</t>
  </si>
  <si>
    <t xml:space="preserve">Szerves kémia EA </t>
  </si>
  <si>
    <t>IKT eszközök az oktatásban</t>
  </si>
  <si>
    <t>bb5t1700</t>
  </si>
  <si>
    <t>Környezettudomány és környezetvédelem EA</t>
  </si>
  <si>
    <t>Gy(5)</t>
  </si>
  <si>
    <t>K(5)</t>
  </si>
  <si>
    <t>Pfeil Tamás</t>
  </si>
  <si>
    <t>Kardos József</t>
  </si>
  <si>
    <t>Magyarfalvi Gábor</t>
  </si>
  <si>
    <t>Hudecz Ferenc</t>
  </si>
  <si>
    <t>Kalapos Tibor</t>
  </si>
  <si>
    <t xml:space="preserve">Sejttan EA </t>
  </si>
  <si>
    <t>Az állatok szervezete EA</t>
  </si>
  <si>
    <t>bb5t1400</t>
  </si>
  <si>
    <t>Az ember szervezete EA</t>
  </si>
  <si>
    <t>bb5t4200</t>
  </si>
  <si>
    <t>Az állatok szervezete GY</t>
  </si>
  <si>
    <t>bb5t4300</t>
  </si>
  <si>
    <t>Állatismeret - I. GY</t>
  </si>
  <si>
    <t>bb5t4400</t>
  </si>
  <si>
    <t>Állatismeret - II. GY</t>
  </si>
  <si>
    <t>A növények szervezete  EA</t>
  </si>
  <si>
    <t>bb5t4301</t>
  </si>
  <si>
    <t>A növények szervezete  GY</t>
  </si>
  <si>
    <t>Mikológia EA</t>
  </si>
  <si>
    <t>bb5t4500</t>
  </si>
  <si>
    <t>Mikológia GY</t>
  </si>
  <si>
    <t>bb5t4302</t>
  </si>
  <si>
    <t>Növény- és gombaismeret - I. GY</t>
  </si>
  <si>
    <t>bb5t4401</t>
  </si>
  <si>
    <t>Növény- és gombaismeret - II. GY</t>
  </si>
  <si>
    <t>Humánbiológia EA</t>
  </si>
  <si>
    <t>Humánbiológia GY</t>
  </si>
  <si>
    <t>bb5t1500</t>
  </si>
  <si>
    <t>Ökológiai alapismeretek EA</t>
  </si>
  <si>
    <t>Etológia EA</t>
  </si>
  <si>
    <t>Lőw Péter</t>
  </si>
  <si>
    <t>Farkas János</t>
  </si>
  <si>
    <t>Vági Pál</t>
  </si>
  <si>
    <t>Kósa Annamária</t>
  </si>
  <si>
    <t>Kovács M. Gábor</t>
  </si>
  <si>
    <t>Knapp Dániel</t>
  </si>
  <si>
    <t>Tóth Zoltán</t>
  </si>
  <si>
    <t>Zsákai Annamária</t>
  </si>
  <si>
    <t>Pongrácz Péter</t>
  </si>
  <si>
    <t>t</t>
  </si>
  <si>
    <t>Állat- és növényismeret évközi terepgyakorlat (őszi – 6 napos)</t>
  </si>
  <si>
    <t>Állat- és növényismeret évközi terepgyakorlat (tavaszi – 6 napos)</t>
  </si>
  <si>
    <t>bb5t1301</t>
  </si>
  <si>
    <t>Biokémia és molekuláris biológia I. EA</t>
  </si>
  <si>
    <t>bb5t1403</t>
  </si>
  <si>
    <t xml:space="preserve">Biokémia és molekuláris biológia II. EA </t>
  </si>
  <si>
    <t>Mikrobiológia EA</t>
  </si>
  <si>
    <t>bb5t1501</t>
  </si>
  <si>
    <t>Természetvédelmi biológia EA</t>
  </si>
  <si>
    <t>Természetvédelem terepgyakorlat (3 napos)</t>
  </si>
  <si>
    <t>Evolúcióbiológia EA</t>
  </si>
  <si>
    <t>Egészségtan</t>
  </si>
  <si>
    <t>bb5t1702</t>
  </si>
  <si>
    <t>Bioetika EA</t>
  </si>
  <si>
    <t>Venekei István</t>
  </si>
  <si>
    <t>Tóth Erika</t>
  </si>
  <si>
    <t>Standovár Tibor</t>
  </si>
  <si>
    <t>Szathmáry Eörs</t>
  </si>
  <si>
    <t>Gy(3)</t>
  </si>
  <si>
    <t>A biológia tanításának elmélete</t>
  </si>
  <si>
    <t>Biológia a közoktatásban</t>
  </si>
  <si>
    <t>bb5t8500</t>
  </si>
  <si>
    <t>Tantermi demonstrációs gyakorlatok</t>
  </si>
  <si>
    <t>bb5t8600</t>
  </si>
  <si>
    <t>A biológia tanításának gyakorlata</t>
  </si>
  <si>
    <t>Kriska György</t>
  </si>
  <si>
    <t>Biogeográfia EA</t>
  </si>
  <si>
    <t>Hidrobiológia EA</t>
  </si>
  <si>
    <t>Genetika EA</t>
  </si>
  <si>
    <t>Élettan – I. EA</t>
  </si>
  <si>
    <t>Élettan – II. EA</t>
  </si>
  <si>
    <t>bb5t1603</t>
  </si>
  <si>
    <t>Immunológia EA</t>
  </si>
  <si>
    <t>Növényismeret és rendszertan EA</t>
  </si>
  <si>
    <t>Állatismeret és rendszertan EA</t>
  </si>
  <si>
    <t>Török Júlia</t>
  </si>
  <si>
    <t>Vellai Tibor</t>
  </si>
  <si>
    <t>Fodor Ferenc</t>
  </si>
  <si>
    <t>Hajnik Tünde</t>
  </si>
  <si>
    <t>Erdei Anna</t>
  </si>
  <si>
    <t>Podani János</t>
  </si>
  <si>
    <t>Az általános iskolai biológia tanítása</t>
  </si>
  <si>
    <t>Szakmai törzsanyag (14 kredit)</t>
  </si>
  <si>
    <t>Szakfelelős: Dr.Standovár Tibor</t>
  </si>
  <si>
    <t>bb5t1801</t>
  </si>
  <si>
    <t>Az önálló képzési szakasz ismeretkörei (18 kredit)</t>
  </si>
  <si>
    <t xml:space="preserve">     Biológiát alapozó ismeretek (41 kredit)</t>
  </si>
  <si>
    <t>bb5t8701</t>
  </si>
  <si>
    <t>bb5t1080</t>
  </si>
  <si>
    <t>bb5t8101</t>
  </si>
  <si>
    <t>bb5t5110</t>
  </si>
  <si>
    <t>bb5t5120</t>
  </si>
  <si>
    <t>Szakmódszertan (2 kredit)</t>
  </si>
  <si>
    <t>Biostatisztika</t>
  </si>
  <si>
    <t>bb5t2x00</t>
  </si>
  <si>
    <t>Biológia feladatok megoldása GY</t>
  </si>
  <si>
    <t>bb5t4900</t>
  </si>
  <si>
    <t>Élettan GY</t>
  </si>
  <si>
    <t>Tárnok Krisztián</t>
  </si>
  <si>
    <t>Solti Ádám</t>
  </si>
  <si>
    <t>bb5t4x00</t>
  </si>
  <si>
    <t>Növényélettan GY</t>
  </si>
  <si>
    <t>bb5t5700</t>
  </si>
  <si>
    <t>Biokémia szeminárium</t>
  </si>
  <si>
    <t>Kovács Mihály</t>
  </si>
  <si>
    <t>bb5t4801</t>
  </si>
  <si>
    <t>Nyitray László</t>
  </si>
  <si>
    <t>bb5t4802</t>
  </si>
  <si>
    <t>Genetika  GY</t>
  </si>
  <si>
    <t>bb5t4901</t>
  </si>
  <si>
    <t>Mikrobiológia és biotechnológia GY</t>
  </si>
  <si>
    <t>Vajna Balázs</t>
  </si>
  <si>
    <t>Alkalmazott növénybiológia és mikológia EA</t>
  </si>
  <si>
    <t>hasznbnb17em</t>
  </si>
  <si>
    <t>Haszonnövények biológiája EA</t>
  </si>
  <si>
    <t>Solymosi Katalin</t>
  </si>
  <si>
    <t>Neurobiológia EA</t>
  </si>
  <si>
    <t>Schlett Katalin</t>
  </si>
  <si>
    <t>szabiohb17em</t>
  </si>
  <si>
    <t>Szabályozásbiológia EA</t>
  </si>
  <si>
    <t>Világi Ildikó</t>
  </si>
  <si>
    <t>molsbigb17em</t>
  </si>
  <si>
    <t>Molekuláris sejtbiológia EA</t>
  </si>
  <si>
    <t>karnovsb17em</t>
  </si>
  <si>
    <t>A Kápát-medence növényvilága EA</t>
  </si>
  <si>
    <t>karallsb17em</t>
  </si>
  <si>
    <t>A Kárpát-medence állatvilága EA</t>
  </si>
  <si>
    <t>visokosb17em</t>
  </si>
  <si>
    <t>Viselkedésökológia EA</t>
  </si>
  <si>
    <t>Török János</t>
  </si>
  <si>
    <t>ferimmmb17em</t>
  </si>
  <si>
    <t>Fertőzések immunológiája EA</t>
  </si>
  <si>
    <t>Bajtay Zsuzsa</t>
  </si>
  <si>
    <t>Az ember embrionális fejlődése EA</t>
  </si>
  <si>
    <t>Molnár Kinga</t>
  </si>
  <si>
    <t>bb5t1907</t>
  </si>
  <si>
    <t>Természettudomány és társadalom EA</t>
  </si>
  <si>
    <t>teljesítendő kredit</t>
  </si>
  <si>
    <t>Kötelezően választható tárgyak: teljesítendő 23 kredit, melyből minimum 4 tárgy (12 kredit) gyakorlat</t>
  </si>
  <si>
    <t>A kötelezően választható tárgyak az előírt szemeszternél korábban is elvégezhetők.</t>
  </si>
  <si>
    <t>bb5t8702</t>
  </si>
  <si>
    <t>A középiskolai biológia tanítása</t>
  </si>
  <si>
    <t>bb5t10x0</t>
  </si>
  <si>
    <t>bb5t8x00</t>
  </si>
  <si>
    <t>Gy(2)</t>
  </si>
  <si>
    <t>CK(5)</t>
  </si>
  <si>
    <t>- Halvány (x) jelzi a tárgy helyét, ha eltér a 12 félévestől.</t>
  </si>
  <si>
    <t>- Halvány (x) jelzi a tárgy helyét, ha eltér a 10 félévestől.</t>
  </si>
  <si>
    <r>
      <t>Biokémia  GY</t>
    </r>
    <r>
      <rPr>
        <sz val="10"/>
        <rFont val="Arial"/>
        <family val="2"/>
      </rPr>
      <t>.</t>
    </r>
  </si>
  <si>
    <t>fizalab18ea</t>
  </si>
  <si>
    <t>- A kötelezően választható tárgyak a 9. félévig teljesítendők.</t>
  </si>
  <si>
    <t>matemam18go</t>
  </si>
  <si>
    <t>ikteszi18go</t>
  </si>
  <si>
    <t>sejttab18eo</t>
  </si>
  <si>
    <t>allszeb18eo</t>
  </si>
  <si>
    <t>novszeb18eo</t>
  </si>
  <si>
    <t>mikolob18eo</t>
  </si>
  <si>
    <t>biogeob18eo</t>
  </si>
  <si>
    <t>hidrobb18eo</t>
  </si>
  <si>
    <t>genetib18eo</t>
  </si>
  <si>
    <t>terepob18to</t>
  </si>
  <si>
    <t>tereptb18to</t>
  </si>
  <si>
    <t>terterb18to</t>
  </si>
  <si>
    <t>novisrb18eo</t>
  </si>
  <si>
    <t>allisrb18eo</t>
  </si>
  <si>
    <t>biotanb18eo</t>
  </si>
  <si>
    <t>biokozb18go</t>
  </si>
  <si>
    <t>humbiob18eo</t>
  </si>
  <si>
    <t>humbiob18go</t>
  </si>
  <si>
    <t>mikrobb18eo</t>
  </si>
  <si>
    <t>evolbib18eo</t>
  </si>
  <si>
    <t>novel1b18eo</t>
  </si>
  <si>
    <t>elett1b18eo</t>
  </si>
  <si>
    <t>elett2b18eo</t>
  </si>
  <si>
    <t>egesztb18eo</t>
  </si>
  <si>
    <t>biostab18go</t>
  </si>
  <si>
    <t>embembb18eo</t>
  </si>
  <si>
    <t>tenbiob18eo</t>
  </si>
  <si>
    <t>Tengerbiológia EA</t>
  </si>
  <si>
    <t>spmieub18eo</t>
  </si>
  <si>
    <t>Szimbionta és patogén mikroeukarióták EA</t>
  </si>
  <si>
    <t>szakepb18go</t>
  </si>
  <si>
    <t>Számítógépes képfeldolgozás GY</t>
  </si>
  <si>
    <t>gentecb18eo</t>
  </si>
  <si>
    <t>A géntechnológia alapjai EA</t>
  </si>
  <si>
    <t>fejtumb18eo</t>
  </si>
  <si>
    <t>Fejezetek a tumorbiológiából EA</t>
  </si>
  <si>
    <t>biokegb18eo</t>
  </si>
  <si>
    <t>Biológiai oktatási formák elmélete és gyakorlata EA</t>
  </si>
  <si>
    <t>agykutb18eo</t>
  </si>
  <si>
    <t>Az agykutatás izgalmas kérdései EA</t>
  </si>
  <si>
    <t>kutyevb18eo</t>
  </si>
  <si>
    <t>Kutyafélék evolúciója EA</t>
  </si>
  <si>
    <t>komevob18eo</t>
  </si>
  <si>
    <t>A kommunikáció evolúciója EA</t>
  </si>
  <si>
    <t>ossregb18eo</t>
  </si>
  <si>
    <t>Őssejtek és regeneráció EA</t>
  </si>
  <si>
    <t>immalab18eo</t>
  </si>
  <si>
    <t>Az immunológia alapjai EA</t>
  </si>
  <si>
    <t>novtorb18eo</t>
  </si>
  <si>
    <t>Kenyér és ópium - a növények hatása történelmünkre EA</t>
  </si>
  <si>
    <t>novextb18go</t>
  </si>
  <si>
    <t>Vadon élő növények ex situ természetvédelme GY</t>
  </si>
  <si>
    <t>novfotb18go</t>
  </si>
  <si>
    <t>A növényfotózás és digitális képfeldolgozás alapjai GY</t>
  </si>
  <si>
    <t>ujtermb18go</t>
  </si>
  <si>
    <t>Az új természettudományos eredmények bemutatása a középiskolai oktatásban GY</t>
  </si>
  <si>
    <t>Tárgy angol megnevezése</t>
  </si>
  <si>
    <t>Marine biology L</t>
  </si>
  <si>
    <t>Symbionts and pathogens among microeukaryotes</t>
  </si>
  <si>
    <t>Computer assisted Image Analysis PR</t>
  </si>
  <si>
    <t>Basics of Gene Technology</t>
  </si>
  <si>
    <t>Evolution of Canidae L</t>
  </si>
  <si>
    <t>Evolution of Communication L</t>
  </si>
  <si>
    <t>Bread and opium - effects of plants on our history</t>
  </si>
  <si>
    <t>Ex situ conservation of wild plant species PR</t>
  </si>
  <si>
    <t>Introduction to plant photography and image processing</t>
  </si>
  <si>
    <t>Microbiology L</t>
  </si>
  <si>
    <t>Plant Physiology I. L</t>
  </si>
  <si>
    <t>Immunology</t>
  </si>
  <si>
    <t>Tasks in biology teaching</t>
  </si>
  <si>
    <t>Physiology practice</t>
  </si>
  <si>
    <t>Plant Physiology Practice</t>
  </si>
  <si>
    <t xml:space="preserve">Practical introduction to Biochemistry </t>
  </si>
  <si>
    <t>Biochemistry practical</t>
  </si>
  <si>
    <t>Genetic Practice</t>
  </si>
  <si>
    <t>Microbiology and biotechnology</t>
  </si>
  <si>
    <t>Applied botany and mycology L</t>
  </si>
  <si>
    <t>Biology of crops L</t>
  </si>
  <si>
    <t>Neurobiology L</t>
  </si>
  <si>
    <t>Regulatory biology L</t>
  </si>
  <si>
    <t>Molecular Cell Biology L</t>
  </si>
  <si>
    <t>Vegetation of the Carpathian Basin L</t>
  </si>
  <si>
    <t>Fauna of the Carpathian Basin L</t>
  </si>
  <si>
    <t>Behavioural Ecology L</t>
  </si>
  <si>
    <t>Infectional Immunology L</t>
  </si>
  <si>
    <t>Science and society</t>
  </si>
  <si>
    <t>Biology teaching in grammar school</t>
  </si>
  <si>
    <t>Subject Area Exam</t>
  </si>
  <si>
    <t>Biology teaching practice</t>
  </si>
  <si>
    <t>Subject-specific Teaching Support Seminar 1</t>
  </si>
  <si>
    <t>Subject-specific Teaching Support Seminar 2</t>
  </si>
  <si>
    <t>Biology teaching in primary school</t>
  </si>
  <si>
    <t xml:space="preserve">Biology teaching practice </t>
  </si>
  <si>
    <t>Mathematics P</t>
  </si>
  <si>
    <t>Information technological tools in education P</t>
  </si>
  <si>
    <t>Cell Biology L</t>
  </si>
  <si>
    <t>Animal anatomy L</t>
  </si>
  <si>
    <t>Plant anatomy L</t>
  </si>
  <si>
    <t>Mycology L</t>
  </si>
  <si>
    <t>Biogeography L</t>
  </si>
  <si>
    <t>Hydrobiology L</t>
  </si>
  <si>
    <t>Genetics L</t>
  </si>
  <si>
    <t>Diversity of animals and plants field practical (autumn – 6 days)</t>
  </si>
  <si>
    <t>Diversity of animals and plants field practical (spring – 6 days)</t>
  </si>
  <si>
    <t>Nature conservation field practical (3 days)</t>
  </si>
  <si>
    <t>Plant systematics L</t>
  </si>
  <si>
    <t>Systematic zoology L</t>
  </si>
  <si>
    <t>Theory of Biology Teaching L</t>
  </si>
  <si>
    <t>Biology in Public Education P</t>
  </si>
  <si>
    <t>Human biology L</t>
  </si>
  <si>
    <t>Human biology p</t>
  </si>
  <si>
    <t>Evolutionary biology L</t>
  </si>
  <si>
    <t>Physiology I. L</t>
  </si>
  <si>
    <t>Physiology II. L</t>
  </si>
  <si>
    <t>Healthcare L</t>
  </si>
  <si>
    <t>Biostatistics P</t>
  </si>
  <si>
    <t>Human embriogenesis L</t>
  </si>
  <si>
    <t>Török Júlia Katalin</t>
  </si>
  <si>
    <t>Pálfia Zsolt</t>
  </si>
  <si>
    <t>Karkus Zsolt</t>
  </si>
  <si>
    <t>Gácsi Márta</t>
  </si>
  <si>
    <t>Papp László</t>
  </si>
  <si>
    <t>Presenting new scientific findings in secondary education P</t>
  </si>
  <si>
    <t>Basics of Immunology</t>
  </si>
  <si>
    <t>Stem cells and regeneration L</t>
  </si>
  <si>
    <t>Highlights in neurobiology</t>
  </si>
  <si>
    <t>Theory and practice of teaching biology</t>
  </si>
  <si>
    <t>Chapters in tumor biology L</t>
  </si>
  <si>
    <t>Biology criterion course</t>
  </si>
  <si>
    <t>Criterion class in Chemistry</t>
  </si>
  <si>
    <t>General Chemistry, lecture</t>
  </si>
  <si>
    <t>Organic chemistry</t>
  </si>
  <si>
    <t>Environmental science and environmental protection</t>
  </si>
  <si>
    <t>Animal anatomy PR</t>
  </si>
  <si>
    <t>Human functional anatomy</t>
  </si>
  <si>
    <t>Animal diversity - I. p.</t>
  </si>
  <si>
    <t>Animal diversity - II. p.</t>
  </si>
  <si>
    <t>The organization of the plant body</t>
  </si>
  <si>
    <t xml:space="preserve">Mycology </t>
  </si>
  <si>
    <t>Plant and fungal diversity seminar</t>
  </si>
  <si>
    <t>Fundamentals of ecology</t>
  </si>
  <si>
    <t>Ethology</t>
  </si>
  <si>
    <t>Biochemistry and molecular biology I EA</t>
  </si>
  <si>
    <t>Conservation biology</t>
  </si>
  <si>
    <t>Bioethics</t>
  </si>
  <si>
    <t>Demonstration practices in classroom</t>
  </si>
  <si>
    <t>Practice of biology teaching</t>
  </si>
  <si>
    <t>Miklósi Ádám</t>
  </si>
  <si>
    <t>Varga Máté</t>
  </si>
  <si>
    <t>Rudnóy Szabolcs</t>
  </si>
  <si>
    <t>Böddi Béla</t>
  </si>
  <si>
    <t>kv</t>
  </si>
  <si>
    <t>A középiskolai biológiatanároknak előírt 23 kötelezően választható kredit ebből a blokkból nem teljesíthető.</t>
  </si>
  <si>
    <t>Basics of Physics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</si>
  <si>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</si>
  <si>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Az önálló képzési szakasz ismeretkörei (23 kredit)</t>
  </si>
  <si>
    <t>Osztatlan földrajz tanár képzés (2018-tól)</t>
  </si>
  <si>
    <t>Közös rész 1-6 félév</t>
  </si>
  <si>
    <t>Szakfelelős: Dr. Nagy Balázs</t>
  </si>
  <si>
    <t>matfoldl17ga</t>
  </si>
  <si>
    <t>Matematika a földrajzban</t>
  </si>
  <si>
    <t>Gyj(2)</t>
  </si>
  <si>
    <t>Telbisz Tamás</t>
  </si>
  <si>
    <t>Mathematics in geography</t>
  </si>
  <si>
    <t>foldalapl17ga</t>
  </si>
  <si>
    <t>Földrajzi alapismeretek</t>
  </si>
  <si>
    <t>Szabó Pál</t>
  </si>
  <si>
    <t>Basics of geography</t>
  </si>
  <si>
    <t>Szakmai alapozó ismeretek (Általános földrajzi-földtudományi ismeretek) (29 kredit)</t>
  </si>
  <si>
    <t>csillagfeal17ea</t>
  </si>
  <si>
    <t>Csillagászati földrajz ea.</t>
  </si>
  <si>
    <t>Astronomical geography</t>
  </si>
  <si>
    <t>csillagftal18go</t>
  </si>
  <si>
    <t>Csillagászati földrajz tanárszakosoknak</t>
  </si>
  <si>
    <t>Gyj(5)</t>
  </si>
  <si>
    <t>Astronomical geography for teachers</t>
  </si>
  <si>
    <t>terkepismt18go</t>
  </si>
  <si>
    <t>Térképészeti ismeretek tanárszakosoknak</t>
  </si>
  <si>
    <t>Török Zsolt</t>
  </si>
  <si>
    <t>Theory and practice in cartography</t>
  </si>
  <si>
    <t>Basics of Mineralogy</t>
  </si>
  <si>
    <t>Mineralogy-basic laboratory practice for teachers</t>
  </si>
  <si>
    <t>Szakmány György</t>
  </si>
  <si>
    <t>Sági Tamás</t>
  </si>
  <si>
    <t>lh5t1004</t>
  </si>
  <si>
    <t>Földtan-földtörténet</t>
  </si>
  <si>
    <t>Leél-Őssy Szabolcs</t>
  </si>
  <si>
    <t>Physical geology-historical geology</t>
  </si>
  <si>
    <t>lh5t2004</t>
  </si>
  <si>
    <t>Báldi Katalin</t>
  </si>
  <si>
    <t>meteog17ea</t>
  </si>
  <si>
    <t>Meteorológia</t>
  </si>
  <si>
    <t>Bartholy Judit</t>
  </si>
  <si>
    <t>Meteorology</t>
  </si>
  <si>
    <t>altstatl17ea</t>
  </si>
  <si>
    <t>Általános és területi statisztika</t>
  </si>
  <si>
    <t>Lőcsei Hajnalka</t>
  </si>
  <si>
    <t>General and spatial statistics</t>
  </si>
  <si>
    <t>eterktgyt18to</t>
  </si>
  <si>
    <t>Térképészet évközi terepgyakorlat tanárszakosoknak</t>
  </si>
  <si>
    <t>Gyj(3)</t>
  </si>
  <si>
    <t>Cartography field trip</t>
  </si>
  <si>
    <t>gx5t1007</t>
  </si>
  <si>
    <t>Az élet fejlődéstörténete</t>
  </si>
  <si>
    <t>Kázmér Miklós</t>
  </si>
  <si>
    <t>Paleontology - history of life</t>
  </si>
  <si>
    <t>eghajlatg17ea</t>
  </si>
  <si>
    <t>Éghajlattan</t>
  </si>
  <si>
    <t>Climatology</t>
  </si>
  <si>
    <t>lh5t2008</t>
  </si>
  <si>
    <t>termvedtanl18eo</t>
  </si>
  <si>
    <t>Természet- és környezetvédelem tanárszakosoknak</t>
  </si>
  <si>
    <t>Munkácsy Béla</t>
  </si>
  <si>
    <t>Nature and environmental protection for teachers</t>
  </si>
  <si>
    <t>taverzekl17ea</t>
  </si>
  <si>
    <t>Távérzékelés</t>
  </si>
  <si>
    <t>Mari László</t>
  </si>
  <si>
    <t>Remote sensing</t>
  </si>
  <si>
    <t>foldrtortl17ea</t>
  </si>
  <si>
    <t>A földrajztudomány története</t>
  </si>
  <si>
    <t>Győri Róbert</t>
  </si>
  <si>
    <t>History of geography</t>
  </si>
  <si>
    <t>lh5t1011</t>
  </si>
  <si>
    <t>Geoinformatikai alapismeretek</t>
  </si>
  <si>
    <t>Basics of geoinformatics</t>
  </si>
  <si>
    <t>lh5t2011</t>
  </si>
  <si>
    <t>Szakmai törzsanyag (44 kredit)</t>
  </si>
  <si>
    <t>neptelepeal17ea</t>
  </si>
  <si>
    <t>Népesség- és településföldrajz</t>
  </si>
  <si>
    <t>Farkas György</t>
  </si>
  <si>
    <t>Population and settlement geography</t>
  </si>
  <si>
    <t>belsoeroeal17ea</t>
  </si>
  <si>
    <t>A belső erők földrajza</t>
  </si>
  <si>
    <t>Karátson Dávid</t>
  </si>
  <si>
    <t>Internal forces of Earth</t>
  </si>
  <si>
    <t>gazdfr1l17ea</t>
  </si>
  <si>
    <t>Gazdaságföldrajz I.</t>
  </si>
  <si>
    <t>Czirfusz Márton</t>
  </si>
  <si>
    <t>Economic geography I.</t>
  </si>
  <si>
    <t>lh5t2032</t>
  </si>
  <si>
    <t>Prezentációs technikák alapfokon</t>
  </si>
  <si>
    <t>Elementary presentation techniques</t>
  </si>
  <si>
    <t>kulsoeroeal17ea</t>
  </si>
  <si>
    <t>A külső erők földrajza</t>
  </si>
  <si>
    <t>Nagy Balázs</t>
  </si>
  <si>
    <t>Geography of external forces</t>
  </si>
  <si>
    <t>kulsoerotal18go</t>
  </si>
  <si>
    <t>A külső erők földrajza tanárszakosoknak</t>
  </si>
  <si>
    <t>Geography of external forces for teachers</t>
  </si>
  <si>
    <t>gazdfr2l17ea</t>
  </si>
  <si>
    <t>Gazdaságföldrajz II.</t>
  </si>
  <si>
    <t>Kukely György</t>
  </si>
  <si>
    <t>Economic geography II.</t>
  </si>
  <si>
    <t>vizfoldreal17ea</t>
  </si>
  <si>
    <t>Vízföldrajz ea.</t>
  </si>
  <si>
    <t>Varga György</t>
  </si>
  <si>
    <t>Hydrogeography</t>
  </si>
  <si>
    <t>vizfoldrtal18go</t>
  </si>
  <si>
    <t>Vízföldrajz tanárszakosoknak</t>
  </si>
  <si>
    <t>Hydrogeography for teachers</t>
  </si>
  <si>
    <t>termszineal17ea</t>
  </si>
  <si>
    <t>Természetföldrajzi szintézis ea.</t>
  </si>
  <si>
    <t>Synthesis of physical geography</t>
  </si>
  <si>
    <t>termszintal18go</t>
  </si>
  <si>
    <t>Természetföldrajzi szintézis tanárszakosoknak</t>
  </si>
  <si>
    <t>Synthesis of physical geography for teachers</t>
  </si>
  <si>
    <t>lh5t1015</t>
  </si>
  <si>
    <t>Magyarország társadalmi-gazdasági földrajza</t>
  </si>
  <si>
    <t>Human geography of Hungary</t>
  </si>
  <si>
    <t>lh5t2015</t>
  </si>
  <si>
    <t>karpat1eal17ea</t>
  </si>
  <si>
    <t>A Kárpát-medence természetföldrajza I. ea.</t>
  </si>
  <si>
    <t>Physical geography of Carpathian Basin I.</t>
  </si>
  <si>
    <t>karpat2eal17ea</t>
  </si>
  <si>
    <t>A Kárpát-medence természetföldrajza II.</t>
  </si>
  <si>
    <t>Physical geography of Carpathian Basin II.</t>
  </si>
  <si>
    <t>eutermfl17ea</t>
  </si>
  <si>
    <t>Európa természetföldrajza ea.</t>
  </si>
  <si>
    <t>Physical geography of Europe</t>
  </si>
  <si>
    <t>eutarsf1eal17ea</t>
  </si>
  <si>
    <t>Európa regionális társadalomföldrajza I. ea.</t>
  </si>
  <si>
    <t>Regional human geography of Europe I.</t>
  </si>
  <si>
    <t>eutarsf2eal17ea</t>
  </si>
  <si>
    <t>Európa regionális társadalomföldrajza II. ea.</t>
  </si>
  <si>
    <t>Bottlik Zsolt</t>
  </si>
  <si>
    <t>Regional human geography of Europe II.</t>
  </si>
  <si>
    <t>lh5t6017</t>
  </si>
  <si>
    <t>Komplex természet-, társadalom- és tájföldrajzi nyári terepgyakorlat I. (5 nap)</t>
  </si>
  <si>
    <t>Complex physical-, human and landscape geography summer field trip I. (5 days)</t>
  </si>
  <si>
    <t>Szakmódszertan (4 kredit)</t>
  </si>
  <si>
    <t>lh5t1026</t>
  </si>
  <si>
    <t>A földrajztanítás alapjai</t>
  </si>
  <si>
    <t>Makádi Mariann</t>
  </si>
  <si>
    <t>Principles of geography teaching</t>
  </si>
  <si>
    <t>tevekfrtanl18eo</t>
  </si>
  <si>
    <t>Tevékenységalapú földrajztanítás</t>
  </si>
  <si>
    <t>Activity based geography teaching</t>
  </si>
  <si>
    <t>tevekfrtanl18go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</si>
  <si>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</si>
  <si>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</si>
  <si>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</si>
  <si>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</si>
  <si>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</si>
  <si>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Az önálló képzési szakasz ismeretkörei (44 kredit)</t>
  </si>
  <si>
    <t>Kötelező tárgyak (34 kredit)</t>
  </si>
  <si>
    <t>kornypoll17ea</t>
  </si>
  <si>
    <t>A környezetpolitika alapjai</t>
  </si>
  <si>
    <t>Basics of environmental economy</t>
  </si>
  <si>
    <t>etnikuml17ea</t>
  </si>
  <si>
    <t>Etnikumok és vallások földrajza</t>
  </si>
  <si>
    <t>Ethnic and sacral geography</t>
  </si>
  <si>
    <t>eukivul1l17em</t>
  </si>
  <si>
    <t>Az Európán kívüli országok társadalomföldrajza I.</t>
  </si>
  <si>
    <t>Human geography of non-European countries I.</t>
  </si>
  <si>
    <t>eukivul2l17em</t>
  </si>
  <si>
    <t>Az Európán kívüli országok társadalomföldrajza II.</t>
  </si>
  <si>
    <t>Human geography of non-European countries II.</t>
  </si>
  <si>
    <t>lh5t2042</t>
  </si>
  <si>
    <t>Digitális térképszerkesztés</t>
  </si>
  <si>
    <t>Szalkai Gábor</t>
  </si>
  <si>
    <t>Digital cartography</t>
  </si>
  <si>
    <t>lh5t1020</t>
  </si>
  <si>
    <t>Tájföldrajz és tájökológia</t>
  </si>
  <si>
    <t>Szalai Zoltán</t>
  </si>
  <si>
    <t>Landscape geography and landscape ecology</t>
  </si>
  <si>
    <t>biogeotanl18eo</t>
  </si>
  <si>
    <t>Biogeográfia előadás tanárszakosoknak</t>
  </si>
  <si>
    <t>Magyari Enikő</t>
  </si>
  <si>
    <t>Biogeography</t>
  </si>
  <si>
    <t>biogeotanl18go</t>
  </si>
  <si>
    <t>Biogeográfia gyakorlat tanárszakosoknak</t>
  </si>
  <si>
    <t>talajtanarl18eo</t>
  </si>
  <si>
    <t>Talajtan előadás tanárszakosoknak</t>
  </si>
  <si>
    <t>Soil science</t>
  </si>
  <si>
    <t>kulturfreal17ea</t>
  </si>
  <si>
    <t>Kulturális földrajz</t>
  </si>
  <si>
    <t>Berki Márton</t>
  </si>
  <si>
    <t>Cultural geography</t>
  </si>
  <si>
    <t>azsiaterml17em</t>
  </si>
  <si>
    <t>Ázsia természetföldrajza</t>
  </si>
  <si>
    <t>Physical geography of Asia</t>
  </si>
  <si>
    <t>eul17ea</t>
  </si>
  <si>
    <t>Az Európai Unió</t>
  </si>
  <si>
    <t>The European Union</t>
  </si>
  <si>
    <t>varosterl17em</t>
  </si>
  <si>
    <t>Városi térségek földrajza</t>
  </si>
  <si>
    <t>Izsák Éva</t>
  </si>
  <si>
    <t>Urban geography</t>
  </si>
  <si>
    <t>amerikal17em</t>
  </si>
  <si>
    <t>Amerika természetföldrajza</t>
  </si>
  <si>
    <t>Physical geography of America</t>
  </si>
  <si>
    <t>lh5t1021</t>
  </si>
  <si>
    <t>Földrajzi-földtudományi vizsgálatok a földrajzórán I.</t>
  </si>
  <si>
    <t>Geographical-Earth scientific investigations in the geography lesson I.</t>
  </si>
  <si>
    <t>aastl18eo</t>
  </si>
  <si>
    <t>Afrika, Ausztrália, a sarkvidékek és a tengerek természetföldrajza</t>
  </si>
  <si>
    <t>Physical geography of Africa, Australia, Polar region and the oceans</t>
  </si>
  <si>
    <t>lh5t6053</t>
  </si>
  <si>
    <t>Komplex természet-, társadalom- és tájföldrajzi nyári terepgyakorlat II. (5 nap)</t>
  </si>
  <si>
    <t>Complex physical-, human and landscape geography summer field trip II.</t>
  </si>
  <si>
    <t>Kötelezően választandó az alábbiak közül 6 kredit</t>
  </si>
  <si>
    <t>nepteleptal18go</t>
  </si>
  <si>
    <t>Népesség- és településföldrajz gyak. tanárszakosoknak</t>
  </si>
  <si>
    <t>Population and settlement geography for teachers</t>
  </si>
  <si>
    <t>gazdfrtal18go</t>
  </si>
  <si>
    <t>Gazdaságföldrajz gyak. tanárszakosoknak</t>
  </si>
  <si>
    <t>Economic geography for teachers</t>
  </si>
  <si>
    <t>kulturfrtal18go</t>
  </si>
  <si>
    <t>Kulturális földrajz gyak. tanárszakosoknak</t>
  </si>
  <si>
    <t>(kv)</t>
  </si>
  <si>
    <t>Cultural geography for teachers</t>
  </si>
  <si>
    <t>polfold1l17ea</t>
  </si>
  <si>
    <t>Politikai földrajz 1.</t>
  </si>
  <si>
    <t>Political geography 1.</t>
  </si>
  <si>
    <t>polfold2l17ea</t>
  </si>
  <si>
    <t>Politikai földrajz 2.</t>
  </si>
  <si>
    <t>Political geography 2.</t>
  </si>
  <si>
    <t>kornygazdl17ea</t>
  </si>
  <si>
    <t>A környezetgazdálkodás alapjai</t>
  </si>
  <si>
    <t>Kötelezően választandó az alábbiak közül 2 kredit</t>
  </si>
  <si>
    <t>lh5t2054</t>
  </si>
  <si>
    <t>Földrajzi-földtudományi vizsgálatok a földrajzórán II.</t>
  </si>
  <si>
    <t>Geographical-Earth scientific investigations in the geography lesson II.</t>
  </si>
  <si>
    <t>tarsfrtanl18go</t>
  </si>
  <si>
    <t>Társadalomföldrajzi folyamatok tanítása</t>
  </si>
  <si>
    <t>Teaching the processes of social geography</t>
  </si>
  <si>
    <t>lh5t2030</t>
  </si>
  <si>
    <t>Földrajzi tanulási-tanítási technikák</t>
  </si>
  <si>
    <t>Technics of teaching and learning of geography</t>
  </si>
  <si>
    <t>tarskutalapl17em</t>
  </si>
  <si>
    <t>A társadalomkutatás alapjai</t>
  </si>
  <si>
    <t>Basics of social research</t>
  </si>
  <si>
    <t>bpbpagglol17em</t>
  </si>
  <si>
    <t>Budapest és budapesti agglomeráció</t>
  </si>
  <si>
    <t>Budapest and its aglomeration</t>
  </si>
  <si>
    <t>ruralterl17em</t>
  </si>
  <si>
    <t>Rurális térségek földrajza</t>
  </si>
  <si>
    <t>Rural geography</t>
  </si>
  <si>
    <t>telepszocl17em</t>
  </si>
  <si>
    <t>Településszociológia</t>
  </si>
  <si>
    <t>Settlement sociology</t>
  </si>
  <si>
    <t>lh5t2044</t>
  </si>
  <si>
    <t>A Kárpát-medence történeti földrajza</t>
  </si>
  <si>
    <t>Csüllög Gábor</t>
  </si>
  <si>
    <t>Historical geography of Carpathian Basin</t>
  </si>
  <si>
    <t>tortfoldml17gm</t>
  </si>
  <si>
    <t>A történeti földrajz módszerei</t>
  </si>
  <si>
    <t>Methods in historical geography</t>
  </si>
  <si>
    <t>lh5t1029</t>
  </si>
  <si>
    <t>Kompetenciaalapú földrajztanítás</t>
  </si>
  <si>
    <t>Competency-based teaching geography</t>
  </si>
  <si>
    <t>lh5t2029</t>
  </si>
  <si>
    <t>frtanfeldol18go</t>
  </si>
  <si>
    <t>Földrajzi tananyagfeldolgozás</t>
  </si>
  <si>
    <t>Processing geographical syllabus</t>
  </si>
  <si>
    <t>lh5t8025</t>
  </si>
  <si>
    <t>K</t>
  </si>
  <si>
    <t>szaktanl18go</t>
  </si>
  <si>
    <t>Practice of teaching geography</t>
  </si>
  <si>
    <t>lh5t5tn1</t>
  </si>
  <si>
    <t>Összefüggő egyéni gyakorlatot kísérő szakos szeminárium 1.</t>
  </si>
  <si>
    <t>Seminar for individual practice 1.</t>
  </si>
  <si>
    <t>lh5t5tn2</t>
  </si>
  <si>
    <t>Összefüggő egyéni gyakorlatot kísérő szakos szeminárium 2.</t>
  </si>
  <si>
    <t>Seminar for individual practice 2.</t>
  </si>
  <si>
    <t>Az önálló képzési szakasz ismeretkörei (16 kredit)</t>
  </si>
  <si>
    <t>Kötelező tárgyak (14 kredit)</t>
  </si>
  <si>
    <t>Gyuris Ferenc</t>
  </si>
  <si>
    <t>lh5t1051</t>
  </si>
  <si>
    <t>Az Európán kívüli kontinensek természetföldrajza ea.</t>
  </si>
  <si>
    <t>Physical geography of non-Europen continents</t>
  </si>
  <si>
    <t>lh5t1016</t>
  </si>
  <si>
    <t>Biogeográfia és talajtan</t>
  </si>
  <si>
    <t>Biogeography and soil science</t>
  </si>
  <si>
    <t>Kulturális földrajz ea.</t>
  </si>
  <si>
    <t>Kötelezően választandó (2 kredit)</t>
  </si>
  <si>
    <t xml:space="preserve">     Természettudományos alapozó ismeretek (14 kredit)</t>
  </si>
  <si>
    <t>Választandó a biológiatanár kötelezően választható tárgyak listájából (2 kredit)</t>
  </si>
  <si>
    <t>gx5t1002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</si>
  <si>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</si>
  <si>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</si>
  <si>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</si>
  <si>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</si>
  <si>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</si>
  <si>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</si>
  <si>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</si>
  <si>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</si>
  <si>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Darabos Gabriella</t>
  </si>
  <si>
    <t>Növényélettan – I. EA</t>
  </si>
  <si>
    <t>alknomb20ea</t>
  </si>
  <si>
    <t>nfotobnb17em</t>
  </si>
  <si>
    <t>Növényi fotobiológia EA</t>
  </si>
  <si>
    <t>Photobiology of plants L</t>
  </si>
  <si>
    <t>neubiob20ea</t>
  </si>
  <si>
    <t>Osztatlan biológiatanár képzés (2020-tól)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</si>
</sst>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trike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dotted"/>
    </border>
    <border>
      <left/>
      <right/>
      <top style="thin">
        <color rgb="FF3C3C3C"/>
      </top>
      <bottom style="thin">
        <color rgb="FF3C3C3C"/>
      </bottom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tted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1" applyFont="1" applyFill="1" applyBorder="1" applyAlignment="1">
      <alignment vertical="center"/>
      <protection/>
    </xf>
    <xf numFmtId="0" fontId="38" fillId="0" borderId="0" xfId="56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5" fillId="34" borderId="13" xfId="0" applyNumberFormat="1" applyFont="1" applyFill="1" applyBorder="1" applyAlignment="1">
      <alignment horizontal="center" vertical="center"/>
    </xf>
    <xf numFmtId="166" fontId="55" fillId="34" borderId="11" xfId="0" applyNumberFormat="1" applyFont="1" applyFill="1" applyBorder="1" applyAlignment="1">
      <alignment horizontal="center" vertical="center"/>
    </xf>
    <xf numFmtId="166" fontId="55" fillId="34" borderId="10" xfId="0" applyNumberFormat="1" applyFont="1" applyFill="1" applyBorder="1" applyAlignment="1">
      <alignment horizontal="center" vertical="center"/>
    </xf>
    <xf numFmtId="166" fontId="56" fillId="34" borderId="13" xfId="0" applyNumberFormat="1" applyFont="1" applyFill="1" applyBorder="1" applyAlignment="1">
      <alignment horizontal="center" vertical="center"/>
    </xf>
    <xf numFmtId="166" fontId="56" fillId="34" borderId="11" xfId="0" applyNumberFormat="1" applyFont="1" applyFill="1" applyBorder="1" applyAlignment="1">
      <alignment horizontal="center" vertical="center"/>
    </xf>
    <xf numFmtId="166" fontId="56" fillId="34" borderId="10" xfId="0" applyNumberFormat="1" applyFont="1" applyFill="1" applyBorder="1" applyAlignment="1">
      <alignment horizontal="center" vertical="center"/>
    </xf>
    <xf numFmtId="166" fontId="57" fillId="34" borderId="13" xfId="0" applyNumberFormat="1" applyFont="1" applyFill="1" applyBorder="1" applyAlignment="1">
      <alignment horizontal="center" vertical="center"/>
    </xf>
    <xf numFmtId="166" fontId="57" fillId="34" borderId="11" xfId="0" applyNumberFormat="1" applyFont="1" applyFill="1" applyBorder="1" applyAlignment="1">
      <alignment horizontal="center" vertical="center"/>
    </xf>
    <xf numFmtId="166" fontId="57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3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2" fillId="35" borderId="13" xfId="61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61" applyFont="1" applyFill="1" applyBorder="1" applyAlignment="1">
      <alignment horizontal="center" vertical="center"/>
      <protection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6" fillId="36" borderId="11" xfId="0" applyNumberFormat="1" applyFont="1" applyFill="1" applyBorder="1" applyAlignment="1">
      <alignment horizontal="center" vertical="center"/>
    </xf>
    <xf numFmtId="166" fontId="56" fillId="36" borderId="10" xfId="0" applyNumberFormat="1" applyFont="1" applyFill="1" applyBorder="1" applyAlignment="1">
      <alignment horizontal="center" vertical="center"/>
    </xf>
    <xf numFmtId="166" fontId="57" fillId="36" borderId="11" xfId="0" applyNumberFormat="1" applyFont="1" applyFill="1" applyBorder="1" applyAlignment="1">
      <alignment horizontal="center" vertical="center"/>
    </xf>
    <xf numFmtId="166" fontId="57" fillId="36" borderId="10" xfId="0" applyNumberFormat="1" applyFont="1" applyFill="1" applyBorder="1" applyAlignment="1">
      <alignment horizontal="center" vertical="center"/>
    </xf>
    <xf numFmtId="166" fontId="55" fillId="36" borderId="11" xfId="0" applyNumberFormat="1" applyFont="1" applyFill="1" applyBorder="1" applyAlignment="1">
      <alignment horizontal="center" vertical="center"/>
    </xf>
    <xf numFmtId="166" fontId="55" fillId="36" borderId="10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56" fillId="36" borderId="13" xfId="0" applyNumberFormat="1" applyFont="1" applyFill="1" applyBorder="1" applyAlignment="1">
      <alignment horizontal="center" vertical="center"/>
    </xf>
    <xf numFmtId="166" fontId="57" fillId="36" borderId="13" xfId="0" applyNumberFormat="1" applyFont="1" applyFill="1" applyBorder="1" applyAlignment="1">
      <alignment horizontal="center" vertical="center"/>
    </xf>
    <xf numFmtId="166" fontId="55" fillId="36" borderId="13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8" fillId="36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56" fillId="36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37" borderId="31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0" fillId="0" borderId="11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61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61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0" borderId="10" xfId="6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61" applyFont="1" applyFill="1" applyBorder="1" applyAlignment="1">
      <alignment horizontal="left" vertical="center"/>
      <protection/>
    </xf>
    <xf numFmtId="0" fontId="12" fillId="0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0" fillId="0" borderId="26" xfId="55" applyFont="1" applyFill="1" applyBorder="1" applyAlignment="1">
      <alignment horizontal="left" vertical="center"/>
      <protection/>
    </xf>
    <xf numFmtId="0" fontId="0" fillId="0" borderId="12" xfId="63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33" borderId="10" xfId="55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vertical="center"/>
      <protection/>
    </xf>
    <xf numFmtId="166" fontId="57" fillId="0" borderId="1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0" borderId="33" xfId="53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37" borderId="34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3" fillId="37" borderId="34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4" fillId="37" borderId="34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57" fillId="34" borderId="11" xfId="0" applyNumberFormat="1" applyFont="1" applyFill="1" applyBorder="1" applyAlignment="1">
      <alignment horizontal="center" vertical="center"/>
    </xf>
    <xf numFmtId="166" fontId="57" fillId="0" borderId="10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0" fontId="0" fillId="0" borderId="15" xfId="55" applyFont="1" applyFill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7" borderId="15" xfId="55" applyFont="1" applyFill="1" applyBorder="1" applyAlignment="1">
      <alignment vertical="center"/>
      <protection/>
    </xf>
    <xf numFmtId="0" fontId="0" fillId="0" borderId="12" xfId="54" applyFont="1" applyBorder="1" applyAlignment="1">
      <alignment vertical="center"/>
    </xf>
    <xf numFmtId="0" fontId="0" fillId="0" borderId="15" xfId="55" applyFont="1" applyBorder="1" applyAlignment="1">
      <alignment vertical="center"/>
      <protection/>
    </xf>
    <xf numFmtId="0" fontId="0" fillId="0" borderId="16" xfId="0" applyFont="1" applyBorder="1" applyAlignment="1">
      <alignment horizontal="left" vertical="center"/>
    </xf>
    <xf numFmtId="0" fontId="2" fillId="36" borderId="34" xfId="61" applyFont="1" applyFill="1" applyBorder="1" applyAlignment="1">
      <alignment horizontal="left" vertical="center"/>
      <protection/>
    </xf>
    <xf numFmtId="0" fontId="2" fillId="36" borderId="12" xfId="6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35" xfId="55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0" fillId="0" borderId="12" xfId="61" applyFont="1" applyFill="1" applyBorder="1" applyAlignment="1">
      <alignment horizontal="left"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7" xfId="61" applyFont="1" applyFill="1" applyBorder="1" applyAlignment="1">
      <alignment horizontal="left" vertical="center"/>
      <protection/>
    </xf>
    <xf numFmtId="0" fontId="2" fillId="34" borderId="34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6" borderId="34" xfId="61" applyFont="1" applyFill="1" applyBorder="1" applyAlignment="1">
      <alignment vertical="center"/>
      <protection/>
    </xf>
    <xf numFmtId="0" fontId="2" fillId="36" borderId="12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2" xfId="61" applyFont="1" applyFill="1" applyBorder="1" applyAlignment="1">
      <alignment vertical="center"/>
      <protection/>
    </xf>
    <xf numFmtId="0" fontId="0" fillId="35" borderId="12" xfId="61" applyFont="1" applyFill="1" applyBorder="1" applyAlignment="1">
      <alignment vertical="center"/>
      <protection/>
    </xf>
    <xf numFmtId="0" fontId="0" fillId="35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37" xfId="61" applyFont="1" applyFill="1" applyBorder="1" applyAlignment="1">
      <alignment vertical="center"/>
      <protection/>
    </xf>
    <xf numFmtId="0" fontId="2" fillId="35" borderId="11" xfId="61" applyFont="1" applyFill="1" applyBorder="1" applyAlignment="1">
      <alignment horizontal="center" vertical="center"/>
      <protection/>
    </xf>
    <xf numFmtId="0" fontId="2" fillId="35" borderId="10" xfId="6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left" vertical="center"/>
    </xf>
    <xf numFmtId="0" fontId="2" fillId="34" borderId="3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27" xfId="6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4" fillId="35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0" borderId="30" xfId="61" applyFont="1" applyFill="1" applyBorder="1" applyAlignment="1">
      <alignment vertical="center"/>
      <protection/>
    </xf>
    <xf numFmtId="0" fontId="2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2" fillId="36" borderId="39" xfId="61" applyFont="1" applyFill="1" applyBorder="1" applyAlignment="1">
      <alignment horizontal="left" vertical="center"/>
      <protection/>
    </xf>
    <xf numFmtId="0" fontId="2" fillId="36" borderId="40" xfId="6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40" xfId="61" applyFont="1" applyFill="1" applyBorder="1" applyAlignment="1">
      <alignment vertical="center"/>
      <protection/>
    </xf>
    <xf numFmtId="0" fontId="0" fillId="0" borderId="41" xfId="0" applyFont="1" applyFill="1" applyBorder="1" applyAlignment="1">
      <alignment horizontal="left" vertical="center"/>
    </xf>
    <xf numFmtId="0" fontId="0" fillId="0" borderId="17" xfId="58" applyFont="1" applyFill="1" applyBorder="1" applyAlignment="1">
      <alignment horizontal="left"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2" fillId="0" borderId="0" xfId="61" applyFont="1" applyFill="1" applyBorder="1" applyAlignment="1">
      <alignment horizontal="right" vertical="center"/>
      <protection/>
    </xf>
    <xf numFmtId="0" fontId="57" fillId="0" borderId="0" xfId="61" applyFont="1" applyFill="1" applyBorder="1" applyAlignment="1">
      <alignment horizontal="right" vertical="center"/>
      <protection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vertical="center"/>
      <protection/>
    </xf>
    <xf numFmtId="166" fontId="56" fillId="0" borderId="13" xfId="0" applyNumberFormat="1" applyFont="1" applyFill="1" applyBorder="1" applyAlignment="1">
      <alignment horizontal="center" vertical="center"/>
    </xf>
    <xf numFmtId="166" fontId="56" fillId="0" borderId="11" xfId="0" applyNumberFormat="1" applyFont="1" applyFill="1" applyBorder="1" applyAlignment="1">
      <alignment horizontal="center" vertical="center"/>
    </xf>
    <xf numFmtId="166" fontId="57" fillId="0" borderId="13" xfId="0" applyNumberFormat="1" applyFont="1" applyFill="1" applyBorder="1" applyAlignment="1">
      <alignment horizontal="center" vertical="center"/>
    </xf>
    <xf numFmtId="166" fontId="55" fillId="0" borderId="13" xfId="0" applyNumberFormat="1" applyFont="1" applyFill="1" applyBorder="1" applyAlignment="1">
      <alignment horizontal="center" vertical="center"/>
    </xf>
    <xf numFmtId="166" fontId="55" fillId="0" borderId="11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5" xfId="57" applyFont="1" applyFill="1" applyBorder="1" applyAlignment="1">
      <alignment vertical="center"/>
      <protection/>
    </xf>
    <xf numFmtId="0" fontId="15" fillId="40" borderId="13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37" borderId="34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/>
    </xf>
    <xf numFmtId="0" fontId="16" fillId="37" borderId="12" xfId="0" applyFont="1" applyFill="1" applyBorder="1" applyAlignment="1">
      <alignment horizontal="left" vertical="center"/>
    </xf>
    <xf numFmtId="0" fontId="16" fillId="37" borderId="13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17" fillId="37" borderId="12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left" vertical="center"/>
    </xf>
    <xf numFmtId="0" fontId="17" fillId="37" borderId="1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56" fillId="34" borderId="34" xfId="61" applyFont="1" applyFill="1" applyBorder="1" applyAlignment="1">
      <alignment horizontal="right" vertical="center"/>
      <protection/>
    </xf>
    <xf numFmtId="0" fontId="56" fillId="34" borderId="16" xfId="61" applyFont="1" applyFill="1" applyBorder="1" applyAlignment="1">
      <alignment horizontal="right" vertical="center"/>
      <protection/>
    </xf>
    <xf numFmtId="166" fontId="56" fillId="34" borderId="34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34" xfId="61" applyFont="1" applyFill="1" applyBorder="1" applyAlignment="1">
      <alignment horizontal="left" vertical="center"/>
      <protection/>
    </xf>
    <xf numFmtId="0" fontId="2" fillId="36" borderId="12" xfId="61" applyFont="1" applyFill="1" applyBorder="1" applyAlignment="1">
      <alignment horizontal="left" vertical="center"/>
      <protection/>
    </xf>
    <xf numFmtId="0" fontId="57" fillId="34" borderId="34" xfId="61" applyFont="1" applyFill="1" applyBorder="1" applyAlignment="1">
      <alignment horizontal="right" vertical="center"/>
      <protection/>
    </xf>
    <xf numFmtId="0" fontId="57" fillId="34" borderId="16" xfId="61" applyFont="1" applyFill="1" applyBorder="1" applyAlignment="1">
      <alignment horizontal="right" vertical="center"/>
      <protection/>
    </xf>
    <xf numFmtId="166" fontId="57" fillId="34" borderId="34" xfId="0" applyNumberFormat="1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55" fillId="34" borderId="34" xfId="61" applyFont="1" applyFill="1" applyBorder="1" applyAlignment="1">
      <alignment horizontal="right" vertical="center"/>
      <protection/>
    </xf>
    <xf numFmtId="0" fontId="55" fillId="34" borderId="16" xfId="61" applyFont="1" applyFill="1" applyBorder="1" applyAlignment="1">
      <alignment horizontal="right" vertical="center"/>
      <protection/>
    </xf>
    <xf numFmtId="166" fontId="55" fillId="34" borderId="34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34" borderId="58" xfId="61" applyFont="1" applyFill="1" applyBorder="1" applyAlignment="1">
      <alignment horizontal="right" vertical="center"/>
      <protection/>
    </xf>
    <xf numFmtId="0" fontId="57" fillId="34" borderId="59" xfId="61" applyFont="1" applyFill="1" applyBorder="1" applyAlignment="1">
      <alignment horizontal="right" vertical="center"/>
      <protection/>
    </xf>
    <xf numFmtId="166" fontId="2" fillId="34" borderId="58" xfId="0" applyNumberFormat="1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6" borderId="46" xfId="61" applyFont="1" applyFill="1" applyBorder="1" applyAlignment="1">
      <alignment horizontal="left" vertical="center"/>
      <protection/>
    </xf>
    <xf numFmtId="0" fontId="2" fillId="36" borderId="30" xfId="61" applyFont="1" applyFill="1" applyBorder="1" applyAlignment="1">
      <alignment horizontal="left" vertical="center"/>
      <protection/>
    </xf>
    <xf numFmtId="0" fontId="2" fillId="36" borderId="31" xfId="6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2" fillId="36" borderId="16" xfId="61" applyFont="1" applyFill="1" applyBorder="1" applyAlignment="1">
      <alignment horizontal="left" vertical="center"/>
      <protection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58" xfId="0" applyFont="1" applyFill="1" applyBorder="1" applyAlignment="1">
      <alignment horizontal="center" vertical="center"/>
    </xf>
    <xf numFmtId="166" fontId="55" fillId="34" borderId="12" xfId="0" applyNumberFormat="1" applyFont="1" applyFill="1" applyBorder="1" applyAlignment="1">
      <alignment horizontal="center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ál 2" xfId="55"/>
    <cellStyle name="Normál 3" xfId="56"/>
    <cellStyle name="Normál 3 2" xfId="57"/>
    <cellStyle name="Normál 3 3" xfId="58"/>
    <cellStyle name="Normál 4" xfId="59"/>
    <cellStyle name="Normál 5" xfId="60"/>
    <cellStyle name="Normál_Közös" xfId="61"/>
    <cellStyle name="Normál_Közös 2" xfId="62"/>
    <cellStyle name="Normál_Közös_biológia-kémia 4+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81" t="s">
        <v>691</v>
      </c>
      <c r="B1" s="38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382" t="s">
        <v>67</v>
      </c>
      <c r="B2" s="38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8"/>
      <c r="W2" s="128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83" t="s">
        <v>169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59" t="s">
        <v>1</v>
      </c>
      <c r="B4" s="359" t="s">
        <v>0</v>
      </c>
      <c r="C4" s="368" t="s">
        <v>28</v>
      </c>
      <c r="D4" s="369"/>
      <c r="E4" s="369"/>
      <c r="F4" s="369"/>
      <c r="G4" s="369"/>
      <c r="H4" s="370"/>
      <c r="I4" s="370"/>
      <c r="J4" s="370"/>
      <c r="K4" s="370"/>
      <c r="L4" s="370"/>
      <c r="M4" s="370"/>
      <c r="N4" s="371"/>
      <c r="O4" s="368" t="s">
        <v>29</v>
      </c>
      <c r="P4" s="369"/>
      <c r="Q4" s="369"/>
      <c r="R4" s="369"/>
      <c r="S4" s="372" t="s">
        <v>30</v>
      </c>
      <c r="T4" s="379" t="s">
        <v>31</v>
      </c>
      <c r="U4" s="359" t="s">
        <v>2</v>
      </c>
      <c r="V4" s="359"/>
      <c r="W4" s="359"/>
      <c r="X4" s="359" t="s">
        <v>3</v>
      </c>
      <c r="Y4" s="359"/>
      <c r="Z4" s="359"/>
      <c r="AA4" s="359" t="s">
        <v>8</v>
      </c>
      <c r="AB4" s="359"/>
      <c r="AC4" s="359"/>
      <c r="AD4" s="359" t="s">
        <v>4</v>
      </c>
      <c r="AE4" s="359" t="s">
        <v>293</v>
      </c>
    </row>
    <row r="5" spans="1:31" ht="12.75" customHeight="1">
      <c r="A5" s="360"/>
      <c r="B5" s="360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1">
        <v>12</v>
      </c>
      <c r="O5" s="52" t="s">
        <v>47</v>
      </c>
      <c r="P5" s="53" t="s">
        <v>46</v>
      </c>
      <c r="Q5" s="53" t="s">
        <v>48</v>
      </c>
      <c r="R5" s="53" t="s">
        <v>49</v>
      </c>
      <c r="S5" s="373"/>
      <c r="T5" s="38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</row>
    <row r="6" spans="1:31" s="6" customFormat="1" ht="12.75">
      <c r="A6" s="352" t="s">
        <v>7</v>
      </c>
      <c r="B6" s="353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2"/>
    </row>
    <row r="7" spans="1:31" s="6" customFormat="1" ht="12.75">
      <c r="A7" s="23" t="s">
        <v>68</v>
      </c>
      <c r="B7" s="18" t="s">
        <v>69</v>
      </c>
      <c r="C7" s="20" t="s">
        <v>32</v>
      </c>
      <c r="D7" s="12"/>
      <c r="E7" s="12"/>
      <c r="F7" s="12"/>
      <c r="G7" s="12"/>
      <c r="H7" s="12"/>
      <c r="I7" s="106">
        <f aca="true" t="shared" si="0" ref="I7:N9">SUMIF(I5:I6,"=x",$O5:$O6)+SUMIF(I5:I6,"=x",$P5:$P6)+SUMIF(I5:I6,"=x",$Q5:$Q6)</f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230</v>
      </c>
      <c r="U7" s="20"/>
      <c r="V7" s="73"/>
      <c r="W7" s="134"/>
      <c r="X7" s="46"/>
      <c r="Y7" s="139"/>
      <c r="Z7" s="142"/>
      <c r="AA7" s="20"/>
      <c r="AB7" s="12"/>
      <c r="AC7" s="11"/>
      <c r="AD7" s="46" t="s">
        <v>70</v>
      </c>
      <c r="AE7" s="145" t="s">
        <v>365</v>
      </c>
    </row>
    <row r="8" spans="1:31" s="6" customFormat="1" ht="12.75">
      <c r="A8" s="23" t="s">
        <v>71</v>
      </c>
      <c r="B8" s="18" t="s">
        <v>72</v>
      </c>
      <c r="C8" s="20" t="s">
        <v>32</v>
      </c>
      <c r="D8" s="12"/>
      <c r="E8" s="12"/>
      <c r="F8" s="12"/>
      <c r="G8" s="12"/>
      <c r="H8" s="12"/>
      <c r="I8" s="10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7">
        <f t="shared" si="0"/>
        <v>0</v>
      </c>
      <c r="O8" s="21">
        <v>2</v>
      </c>
      <c r="P8" s="14">
        <v>1</v>
      </c>
      <c r="Q8" s="14"/>
      <c r="R8" s="22"/>
      <c r="S8" s="105">
        <v>0</v>
      </c>
      <c r="T8" s="55" t="s">
        <v>230</v>
      </c>
      <c r="U8" s="20"/>
      <c r="V8" s="73"/>
      <c r="W8" s="134"/>
      <c r="X8" s="46"/>
      <c r="Y8" s="139"/>
      <c r="Z8" s="142"/>
      <c r="AA8" s="20"/>
      <c r="AB8" s="12"/>
      <c r="AC8" s="11"/>
      <c r="AD8" s="46" t="s">
        <v>73</v>
      </c>
      <c r="AE8" s="145" t="s">
        <v>366</v>
      </c>
    </row>
    <row r="9" spans="1:31" s="6" customFormat="1" ht="12.75">
      <c r="A9" s="346" t="s">
        <v>34</v>
      </c>
      <c r="B9" s="347"/>
      <c r="C9" s="28">
        <f aca="true" t="shared" si="1" ref="C9:H9">SUMIF(C7:C8,"=x",$O7:$O8)+SUMIF(C7:C8,"=x",$P7:$P8)+SUMIF(C7:C8,"=x",$Q7:$Q8)</f>
        <v>5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7">
        <f t="shared" si="0"/>
        <v>0</v>
      </c>
      <c r="O9" s="348">
        <f>SUM(C9:N9)</f>
        <v>5</v>
      </c>
      <c r="P9" s="349"/>
      <c r="Q9" s="349"/>
      <c r="R9" s="349"/>
      <c r="S9" s="349"/>
      <c r="T9" s="350"/>
      <c r="U9" s="338"/>
      <c r="V9" s="339"/>
      <c r="W9" s="339"/>
      <c r="X9" s="339"/>
      <c r="Y9" s="339"/>
      <c r="Z9" s="339"/>
      <c r="AA9" s="339"/>
      <c r="AB9" s="339"/>
      <c r="AC9" s="339"/>
      <c r="AD9" s="339"/>
      <c r="AE9" s="340"/>
    </row>
    <row r="10" spans="1:31" s="6" customFormat="1" ht="12.75">
      <c r="A10" s="354" t="s">
        <v>35</v>
      </c>
      <c r="B10" s="355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78">
        <f t="shared" si="2"/>
        <v>0</v>
      </c>
      <c r="J10" s="78">
        <f t="shared" si="2"/>
        <v>0</v>
      </c>
      <c r="K10" s="78">
        <f t="shared" si="2"/>
        <v>0</v>
      </c>
      <c r="L10" s="78">
        <f t="shared" si="2"/>
        <v>0</v>
      </c>
      <c r="M10" s="78">
        <f t="shared" si="2"/>
        <v>0</v>
      </c>
      <c r="N10" s="79">
        <f t="shared" si="2"/>
        <v>0</v>
      </c>
      <c r="O10" s="356">
        <f>SUM(C10:N10)</f>
        <v>0</v>
      </c>
      <c r="P10" s="357"/>
      <c r="Q10" s="357"/>
      <c r="R10" s="357"/>
      <c r="S10" s="357"/>
      <c r="T10" s="358"/>
      <c r="U10" s="335"/>
      <c r="V10" s="336"/>
      <c r="W10" s="336"/>
      <c r="X10" s="336"/>
      <c r="Y10" s="336"/>
      <c r="Z10" s="336"/>
      <c r="AA10" s="336"/>
      <c r="AB10" s="336"/>
      <c r="AC10" s="336"/>
      <c r="AD10" s="336"/>
      <c r="AE10" s="337"/>
    </row>
    <row r="11" spans="1:31" s="6" customFormat="1" ht="12.75">
      <c r="A11" s="363" t="s">
        <v>36</v>
      </c>
      <c r="B11" s="364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80">
        <f t="shared" si="3"/>
        <v>0</v>
      </c>
      <c r="J11" s="80">
        <f t="shared" si="3"/>
        <v>0</v>
      </c>
      <c r="K11" s="80">
        <f t="shared" si="3"/>
        <v>0</v>
      </c>
      <c r="L11" s="80">
        <f t="shared" si="3"/>
        <v>0</v>
      </c>
      <c r="M11" s="80">
        <f t="shared" si="3"/>
        <v>0</v>
      </c>
      <c r="N11" s="81">
        <f t="shared" si="3"/>
        <v>0</v>
      </c>
      <c r="O11" s="365">
        <f>SUM(C11:N11)</f>
        <v>0</v>
      </c>
      <c r="P11" s="366"/>
      <c r="Q11" s="366"/>
      <c r="R11" s="366"/>
      <c r="S11" s="366"/>
      <c r="T11" s="367"/>
      <c r="U11" s="335"/>
      <c r="V11" s="336"/>
      <c r="W11" s="336"/>
      <c r="X11" s="336"/>
      <c r="Y11" s="336"/>
      <c r="Z11" s="336"/>
      <c r="AA11" s="336"/>
      <c r="AB11" s="336"/>
      <c r="AC11" s="336"/>
      <c r="AD11" s="336"/>
      <c r="AE11" s="337"/>
    </row>
    <row r="12" spans="1:31" s="6" customFormat="1" ht="12.75">
      <c r="A12" s="352" t="s">
        <v>74</v>
      </c>
      <c r="B12" s="353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5"/>
    </row>
    <row r="13" spans="1:31" s="6" customFormat="1" ht="12.75">
      <c r="A13" s="352" t="s">
        <v>673</v>
      </c>
      <c r="B13" s="353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5"/>
    </row>
    <row r="14" spans="1:31" s="6" customFormat="1" ht="12.75">
      <c r="A14" s="102" t="s">
        <v>237</v>
      </c>
      <c r="B14" s="107" t="s">
        <v>75</v>
      </c>
      <c r="C14" s="20" t="s">
        <v>32</v>
      </c>
      <c r="D14" s="12"/>
      <c r="E14" s="12"/>
      <c r="F14" s="12"/>
      <c r="G14" s="12"/>
      <c r="H14" s="12"/>
      <c r="I14" s="74"/>
      <c r="J14" s="74"/>
      <c r="K14" s="74"/>
      <c r="L14" s="74"/>
      <c r="M14" s="74"/>
      <c r="N14" s="75"/>
      <c r="O14" s="21"/>
      <c r="P14" s="14">
        <v>2</v>
      </c>
      <c r="Q14" s="14"/>
      <c r="R14" s="22"/>
      <c r="S14" s="21">
        <v>2</v>
      </c>
      <c r="T14" s="55" t="s">
        <v>84</v>
      </c>
      <c r="U14" s="20"/>
      <c r="V14" s="129"/>
      <c r="W14" s="134"/>
      <c r="X14" s="20"/>
      <c r="Y14" s="129"/>
      <c r="Z14" s="134"/>
      <c r="AA14" s="20"/>
      <c r="AB14" s="12"/>
      <c r="AC14" s="11"/>
      <c r="AD14" s="110" t="s">
        <v>86</v>
      </c>
      <c r="AE14" s="110" t="s">
        <v>330</v>
      </c>
    </row>
    <row r="15" spans="1:31" s="6" customFormat="1" ht="12.75">
      <c r="A15" s="102" t="s">
        <v>235</v>
      </c>
      <c r="B15" s="18" t="s">
        <v>76</v>
      </c>
      <c r="C15" s="20" t="s">
        <v>32</v>
      </c>
      <c r="D15" s="12"/>
      <c r="E15" s="12"/>
      <c r="F15" s="12"/>
      <c r="G15" s="12"/>
      <c r="H15" s="12"/>
      <c r="I15" s="74"/>
      <c r="J15" s="74"/>
      <c r="K15" s="74"/>
      <c r="L15" s="74"/>
      <c r="M15" s="74"/>
      <c r="N15" s="75"/>
      <c r="O15" s="21">
        <v>1</v>
      </c>
      <c r="P15" s="14"/>
      <c r="Q15" s="14"/>
      <c r="R15" s="22"/>
      <c r="S15" s="21">
        <v>1</v>
      </c>
      <c r="T15" s="105" t="s">
        <v>231</v>
      </c>
      <c r="U15" s="20"/>
      <c r="V15" s="129"/>
      <c r="W15" s="134"/>
      <c r="X15" s="20"/>
      <c r="Y15" s="129"/>
      <c r="Z15" s="134"/>
      <c r="AA15" s="20"/>
      <c r="AB15" s="12"/>
      <c r="AC15" s="11"/>
      <c r="AD15" s="110" t="s">
        <v>87</v>
      </c>
      <c r="AE15" s="145" t="s">
        <v>390</v>
      </c>
    </row>
    <row r="16" spans="1:31" s="6" customFormat="1" ht="12.75">
      <c r="A16" s="102" t="s">
        <v>77</v>
      </c>
      <c r="B16" s="107" t="s">
        <v>78</v>
      </c>
      <c r="C16" s="20" t="s">
        <v>32</v>
      </c>
      <c r="D16" s="12"/>
      <c r="E16" s="12"/>
      <c r="F16" s="12"/>
      <c r="G16" s="12"/>
      <c r="H16" s="12"/>
      <c r="I16" s="74"/>
      <c r="J16" s="74"/>
      <c r="K16" s="74"/>
      <c r="L16" s="74"/>
      <c r="M16" s="74"/>
      <c r="N16" s="75"/>
      <c r="O16" s="21">
        <v>4</v>
      </c>
      <c r="P16" s="14"/>
      <c r="Q16" s="14"/>
      <c r="R16" s="22"/>
      <c r="S16" s="21">
        <v>4</v>
      </c>
      <c r="T16" s="55" t="s">
        <v>85</v>
      </c>
      <c r="U16" s="60"/>
      <c r="V16" s="131"/>
      <c r="W16" s="136"/>
      <c r="X16" s="60"/>
      <c r="Y16" s="131"/>
      <c r="Z16" s="136"/>
      <c r="AA16" s="20"/>
      <c r="AB16" s="12"/>
      <c r="AC16" s="11"/>
      <c r="AD16" s="110" t="s">
        <v>88</v>
      </c>
      <c r="AE16" s="145" t="s">
        <v>367</v>
      </c>
    </row>
    <row r="17" spans="1:31" s="6" customFormat="1" ht="12.75">
      <c r="A17" s="102" t="s">
        <v>79</v>
      </c>
      <c r="B17" s="107" t="s">
        <v>80</v>
      </c>
      <c r="C17" s="20"/>
      <c r="D17" s="12" t="s">
        <v>32</v>
      </c>
      <c r="E17" s="12"/>
      <c r="F17" s="12"/>
      <c r="G17" s="12"/>
      <c r="H17" s="12"/>
      <c r="I17" s="74"/>
      <c r="J17" s="74"/>
      <c r="K17" s="74"/>
      <c r="L17" s="74"/>
      <c r="M17" s="74"/>
      <c r="N17" s="75"/>
      <c r="O17" s="21">
        <v>3</v>
      </c>
      <c r="P17" s="14"/>
      <c r="Q17" s="14"/>
      <c r="R17" s="22"/>
      <c r="S17" s="21">
        <v>3</v>
      </c>
      <c r="T17" s="55" t="s">
        <v>85</v>
      </c>
      <c r="U17" s="20" t="s">
        <v>33</v>
      </c>
      <c r="V17" s="129" t="str">
        <f>A16</f>
        <v>bb5t1101</v>
      </c>
      <c r="W17" s="134" t="str">
        <f>B16</f>
        <v>Általános kémia EA </v>
      </c>
      <c r="X17" s="20"/>
      <c r="Y17" s="129"/>
      <c r="Z17" s="134"/>
      <c r="AA17" s="20"/>
      <c r="AB17" s="12"/>
      <c r="AC17" s="11"/>
      <c r="AD17" s="110" t="s">
        <v>89</v>
      </c>
      <c r="AE17" s="145" t="s">
        <v>368</v>
      </c>
    </row>
    <row r="18" spans="1:31" s="6" customFormat="1" ht="12.75">
      <c r="A18" s="102" t="s">
        <v>238</v>
      </c>
      <c r="B18" s="109" t="s">
        <v>81</v>
      </c>
      <c r="C18" s="20"/>
      <c r="D18" s="12"/>
      <c r="E18" s="12"/>
      <c r="F18" s="12" t="s">
        <v>32</v>
      </c>
      <c r="G18" s="12"/>
      <c r="H18" s="12"/>
      <c r="I18" s="74"/>
      <c r="J18" s="74"/>
      <c r="K18" s="74"/>
      <c r="L18" s="74"/>
      <c r="M18" s="74"/>
      <c r="N18" s="75"/>
      <c r="O18" s="21"/>
      <c r="P18" s="14">
        <v>1</v>
      </c>
      <c r="Q18" s="14"/>
      <c r="R18" s="22"/>
      <c r="S18" s="21">
        <v>2</v>
      </c>
      <c r="T18" s="55" t="s">
        <v>84</v>
      </c>
      <c r="U18" s="20"/>
      <c r="V18" s="129"/>
      <c r="W18" s="134"/>
      <c r="X18" s="20"/>
      <c r="Y18" s="129"/>
      <c r="Z18" s="134"/>
      <c r="AA18" s="20"/>
      <c r="AB18" s="12"/>
      <c r="AC18" s="11"/>
      <c r="AD18" s="110" t="s">
        <v>70</v>
      </c>
      <c r="AE18" s="110" t="s">
        <v>331</v>
      </c>
    </row>
    <row r="19" spans="1:31" s="6" customFormat="1" ht="12.75">
      <c r="A19" s="108" t="s">
        <v>82</v>
      </c>
      <c r="B19" s="107" t="s">
        <v>83</v>
      </c>
      <c r="C19" s="20" t="s">
        <v>32</v>
      </c>
      <c r="D19" s="12"/>
      <c r="E19" s="12"/>
      <c r="F19" s="12"/>
      <c r="G19" s="12"/>
      <c r="H19" s="12"/>
      <c r="I19" s="74"/>
      <c r="J19" s="74"/>
      <c r="K19" s="74"/>
      <c r="L19" s="74"/>
      <c r="M19" s="74"/>
      <c r="N19" s="75"/>
      <c r="O19" s="21">
        <v>2</v>
      </c>
      <c r="P19" s="14"/>
      <c r="Q19" s="14"/>
      <c r="R19" s="22"/>
      <c r="S19" s="21">
        <v>2</v>
      </c>
      <c r="T19" s="55" t="s">
        <v>85</v>
      </c>
      <c r="U19" s="20"/>
      <c r="V19" s="129"/>
      <c r="W19" s="134"/>
      <c r="X19" s="20"/>
      <c r="Y19" s="129"/>
      <c r="Z19" s="134"/>
      <c r="AA19" s="20"/>
      <c r="AB19" s="12"/>
      <c r="AC19" s="11"/>
      <c r="AD19" s="110" t="s">
        <v>90</v>
      </c>
      <c r="AE19" s="145" t="s">
        <v>369</v>
      </c>
    </row>
    <row r="20" spans="1:31" s="6" customFormat="1" ht="12.75">
      <c r="A20" s="346" t="s">
        <v>34</v>
      </c>
      <c r="B20" s="347"/>
      <c r="C20" s="28">
        <f aca="true" t="shared" si="4" ref="C20:H20">SUMIF(C12:C19,"=x",$O12:$O19)+SUMIF(C12:C19,"=x",$P12:$P19)+SUMIF(C12:C19,"=x",$Q12:$Q19)</f>
        <v>9</v>
      </c>
      <c r="D20" s="29">
        <f t="shared" si="4"/>
        <v>3</v>
      </c>
      <c r="E20" s="29">
        <f t="shared" si="4"/>
        <v>0</v>
      </c>
      <c r="F20" s="29">
        <f t="shared" si="4"/>
        <v>1</v>
      </c>
      <c r="G20" s="29">
        <f t="shared" si="4"/>
        <v>0</v>
      </c>
      <c r="H20" s="29">
        <f t="shared" si="4"/>
        <v>0</v>
      </c>
      <c r="I20" s="76">
        <f aca="true" t="shared" si="5" ref="I20:N20">SUMIF(I12:I18,"=x",$O12:$O18)+SUMIF(I12:I18,"=x",$P12:$P18)+SUMIF(I12:I18,"=x",$Q12:$Q18)</f>
        <v>0</v>
      </c>
      <c r="J20" s="76">
        <f t="shared" si="5"/>
        <v>0</v>
      </c>
      <c r="K20" s="76">
        <f t="shared" si="5"/>
        <v>0</v>
      </c>
      <c r="L20" s="76">
        <f t="shared" si="5"/>
        <v>0</v>
      </c>
      <c r="M20" s="76">
        <f t="shared" si="5"/>
        <v>0</v>
      </c>
      <c r="N20" s="77">
        <f t="shared" si="5"/>
        <v>0</v>
      </c>
      <c r="O20" s="348">
        <f>SUM(C20:N20)</f>
        <v>13</v>
      </c>
      <c r="P20" s="349"/>
      <c r="Q20" s="349"/>
      <c r="R20" s="349"/>
      <c r="S20" s="349"/>
      <c r="T20" s="350"/>
      <c r="U20" s="338"/>
      <c r="V20" s="339"/>
      <c r="W20" s="339"/>
      <c r="X20" s="339"/>
      <c r="Y20" s="339"/>
      <c r="Z20" s="339"/>
      <c r="AA20" s="339"/>
      <c r="AB20" s="339"/>
      <c r="AC20" s="339"/>
      <c r="AD20" s="339"/>
      <c r="AE20" s="340"/>
    </row>
    <row r="21" spans="1:31" s="6" customFormat="1" ht="12.75">
      <c r="A21" s="354" t="s">
        <v>35</v>
      </c>
      <c r="B21" s="355"/>
      <c r="C21" s="31">
        <f aca="true" t="shared" si="6" ref="C21:H21">SUMIF(C12:C19,"=x",$S12:$S19)</f>
        <v>9</v>
      </c>
      <c r="D21" s="32">
        <f t="shared" si="6"/>
        <v>3</v>
      </c>
      <c r="E21" s="32">
        <f t="shared" si="6"/>
        <v>0</v>
      </c>
      <c r="F21" s="32">
        <f t="shared" si="6"/>
        <v>2</v>
      </c>
      <c r="G21" s="32">
        <f t="shared" si="6"/>
        <v>0</v>
      </c>
      <c r="H21" s="32">
        <f t="shared" si="6"/>
        <v>0</v>
      </c>
      <c r="I21" s="78">
        <f aca="true" t="shared" si="7" ref="I21:N21">SUMIF(I12:I18,"=x",$S12:$S18)</f>
        <v>0</v>
      </c>
      <c r="J21" s="78">
        <f t="shared" si="7"/>
        <v>0</v>
      </c>
      <c r="K21" s="78">
        <f t="shared" si="7"/>
        <v>0</v>
      </c>
      <c r="L21" s="78">
        <f t="shared" si="7"/>
        <v>0</v>
      </c>
      <c r="M21" s="78">
        <f t="shared" si="7"/>
        <v>0</v>
      </c>
      <c r="N21" s="79">
        <f t="shared" si="7"/>
        <v>0</v>
      </c>
      <c r="O21" s="356">
        <f>SUM(C21:N21)</f>
        <v>14</v>
      </c>
      <c r="P21" s="357"/>
      <c r="Q21" s="357"/>
      <c r="R21" s="357"/>
      <c r="S21" s="357"/>
      <c r="T21" s="358"/>
      <c r="U21" s="335"/>
      <c r="V21" s="336"/>
      <c r="W21" s="336"/>
      <c r="X21" s="336"/>
      <c r="Y21" s="336"/>
      <c r="Z21" s="336"/>
      <c r="AA21" s="336"/>
      <c r="AB21" s="336"/>
      <c r="AC21" s="336"/>
      <c r="AD21" s="336"/>
      <c r="AE21" s="337"/>
    </row>
    <row r="22" spans="1:31" s="6" customFormat="1" ht="12.75">
      <c r="A22" s="363" t="s">
        <v>36</v>
      </c>
      <c r="B22" s="364"/>
      <c r="C22" s="25">
        <f aca="true" t="shared" si="8" ref="C22:N22">SUMPRODUCT(--(C12:C19="x"),--($T12:$T19="K(5)"))</f>
        <v>2</v>
      </c>
      <c r="D22" s="26">
        <f t="shared" si="8"/>
        <v>1</v>
      </c>
      <c r="E22" s="26">
        <f t="shared" si="8"/>
        <v>0</v>
      </c>
      <c r="F22" s="26">
        <f t="shared" si="8"/>
        <v>0</v>
      </c>
      <c r="G22" s="26">
        <f t="shared" si="8"/>
        <v>0</v>
      </c>
      <c r="H22" s="26">
        <f t="shared" si="8"/>
        <v>0</v>
      </c>
      <c r="I22" s="80">
        <f t="shared" si="8"/>
        <v>0</v>
      </c>
      <c r="J22" s="80">
        <f t="shared" si="8"/>
        <v>0</v>
      </c>
      <c r="K22" s="80">
        <f t="shared" si="8"/>
        <v>0</v>
      </c>
      <c r="L22" s="80">
        <f t="shared" si="8"/>
        <v>0</v>
      </c>
      <c r="M22" s="80">
        <f t="shared" si="8"/>
        <v>0</v>
      </c>
      <c r="N22" s="81">
        <f t="shared" si="8"/>
        <v>0</v>
      </c>
      <c r="O22" s="365">
        <f>SUM(C22:N22)</f>
        <v>3</v>
      </c>
      <c r="P22" s="366"/>
      <c r="Q22" s="366"/>
      <c r="R22" s="366"/>
      <c r="S22" s="366"/>
      <c r="T22" s="367"/>
      <c r="U22" s="335"/>
      <c r="V22" s="336"/>
      <c r="W22" s="336"/>
      <c r="X22" s="336"/>
      <c r="Y22" s="336"/>
      <c r="Z22" s="336"/>
      <c r="AA22" s="336"/>
      <c r="AB22" s="336"/>
      <c r="AC22" s="336"/>
      <c r="AD22" s="336"/>
      <c r="AE22" s="337"/>
    </row>
    <row r="23" spans="1:31" s="6" customFormat="1" ht="12.75">
      <c r="A23" s="352" t="s">
        <v>172</v>
      </c>
      <c r="B23" s="353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5"/>
    </row>
    <row r="24" spans="1:31" s="6" customFormat="1" ht="12.75">
      <c r="A24" s="102" t="s">
        <v>239</v>
      </c>
      <c r="B24" s="107" t="s">
        <v>91</v>
      </c>
      <c r="C24" s="112" t="s">
        <v>32</v>
      </c>
      <c r="D24" s="113"/>
      <c r="E24" s="113"/>
      <c r="F24" s="113"/>
      <c r="G24" s="113"/>
      <c r="H24" s="113"/>
      <c r="I24" s="114"/>
      <c r="J24" s="114"/>
      <c r="K24" s="74"/>
      <c r="L24" s="74"/>
      <c r="M24" s="74"/>
      <c r="N24" s="75"/>
      <c r="O24" s="116">
        <v>3</v>
      </c>
      <c r="P24" s="116"/>
      <c r="Q24" s="14"/>
      <c r="R24" s="22"/>
      <c r="S24" s="21">
        <v>4</v>
      </c>
      <c r="T24" s="55" t="s">
        <v>85</v>
      </c>
      <c r="U24" s="37"/>
      <c r="V24" s="124"/>
      <c r="W24" s="125"/>
      <c r="X24" s="39"/>
      <c r="Y24" s="126"/>
      <c r="Z24" s="127"/>
      <c r="AA24" s="39"/>
      <c r="AB24" s="38"/>
      <c r="AC24" s="56"/>
      <c r="AD24" s="118" t="s">
        <v>116</v>
      </c>
      <c r="AE24" s="118" t="s">
        <v>332</v>
      </c>
    </row>
    <row r="25" spans="1:31" s="6" customFormat="1" ht="12.75">
      <c r="A25" s="224" t="s">
        <v>240</v>
      </c>
      <c r="B25" s="109" t="s">
        <v>92</v>
      </c>
      <c r="C25" s="112"/>
      <c r="D25" s="113" t="s">
        <v>32</v>
      </c>
      <c r="E25" s="113"/>
      <c r="F25" s="113"/>
      <c r="G25" s="113"/>
      <c r="H25" s="113"/>
      <c r="I25" s="114"/>
      <c r="J25" s="114"/>
      <c r="K25" s="74"/>
      <c r="L25" s="74"/>
      <c r="M25" s="74"/>
      <c r="N25" s="75"/>
      <c r="O25" s="115">
        <v>2</v>
      </c>
      <c r="P25" s="116"/>
      <c r="Q25" s="14"/>
      <c r="R25" s="22"/>
      <c r="S25" s="115">
        <v>2</v>
      </c>
      <c r="T25" s="55" t="s">
        <v>85</v>
      </c>
      <c r="U25" s="36" t="s">
        <v>33</v>
      </c>
      <c r="V25" s="130" t="str">
        <f>A24</f>
        <v>sejttab18eo</v>
      </c>
      <c r="W25" s="135" t="str">
        <f>B24</f>
        <v>Sejttan EA </v>
      </c>
      <c r="X25" s="39"/>
      <c r="Y25" s="126"/>
      <c r="Z25" s="127"/>
      <c r="AA25" s="39"/>
      <c r="AB25" s="38"/>
      <c r="AC25" s="56"/>
      <c r="AD25" s="118" t="s">
        <v>116</v>
      </c>
      <c r="AE25" s="118" t="s">
        <v>333</v>
      </c>
    </row>
    <row r="26" spans="1:31" s="6" customFormat="1" ht="12.75">
      <c r="A26" s="102" t="s">
        <v>95</v>
      </c>
      <c r="B26" s="107" t="s">
        <v>96</v>
      </c>
      <c r="C26" s="112"/>
      <c r="D26" s="113" t="s">
        <v>32</v>
      </c>
      <c r="E26" s="113"/>
      <c r="F26" s="113"/>
      <c r="G26" s="113"/>
      <c r="H26" s="113"/>
      <c r="I26" s="114"/>
      <c r="J26" s="114"/>
      <c r="K26" s="74"/>
      <c r="L26" s="74"/>
      <c r="M26" s="74"/>
      <c r="N26" s="75"/>
      <c r="O26" s="115"/>
      <c r="P26" s="116">
        <v>4</v>
      </c>
      <c r="Q26" s="14"/>
      <c r="R26" s="22"/>
      <c r="S26" s="21">
        <v>4</v>
      </c>
      <c r="T26" s="55" t="s">
        <v>84</v>
      </c>
      <c r="U26" s="36" t="s">
        <v>33</v>
      </c>
      <c r="V26" s="130" t="str">
        <f>A24</f>
        <v>sejttab18eo</v>
      </c>
      <c r="W26" s="135" t="str">
        <f>B24</f>
        <v>Sejttan EA </v>
      </c>
      <c r="X26" s="39"/>
      <c r="Y26" s="126"/>
      <c r="Z26" s="127"/>
      <c r="AA26" s="39"/>
      <c r="AB26" s="38"/>
      <c r="AC26" s="56"/>
      <c r="AD26" s="118" t="s">
        <v>116</v>
      </c>
      <c r="AE26" s="127" t="s">
        <v>370</v>
      </c>
    </row>
    <row r="27" spans="1:31" s="6" customFormat="1" ht="12.75">
      <c r="A27" s="102" t="s">
        <v>93</v>
      </c>
      <c r="B27" s="107" t="s">
        <v>94</v>
      </c>
      <c r="C27" s="112"/>
      <c r="D27" s="113"/>
      <c r="E27" s="113"/>
      <c r="F27" s="113" t="s">
        <v>32</v>
      </c>
      <c r="G27" s="113"/>
      <c r="H27" s="113"/>
      <c r="I27" s="114"/>
      <c r="J27" s="114"/>
      <c r="K27" s="74"/>
      <c r="L27" s="74"/>
      <c r="M27" s="74"/>
      <c r="N27" s="75"/>
      <c r="O27" s="115">
        <v>2</v>
      </c>
      <c r="P27" s="116"/>
      <c r="Q27" s="14"/>
      <c r="R27" s="22"/>
      <c r="S27" s="115">
        <v>2</v>
      </c>
      <c r="T27" s="55" t="s">
        <v>85</v>
      </c>
      <c r="U27" s="36" t="s">
        <v>33</v>
      </c>
      <c r="V27" s="130" t="str">
        <f>A25</f>
        <v>allszeb18eo</v>
      </c>
      <c r="W27" s="135" t="str">
        <f>B25</f>
        <v>Az állatok szervezete EA</v>
      </c>
      <c r="X27" s="39"/>
      <c r="Y27" s="126"/>
      <c r="Z27" s="127"/>
      <c r="AA27" s="39"/>
      <c r="AB27" s="38"/>
      <c r="AC27" s="56"/>
      <c r="AD27" s="118" t="s">
        <v>116</v>
      </c>
      <c r="AE27" s="127" t="s">
        <v>371</v>
      </c>
    </row>
    <row r="28" spans="1:31" s="6" customFormat="1" ht="12.75">
      <c r="A28" s="102" t="s">
        <v>97</v>
      </c>
      <c r="B28" s="107" t="s">
        <v>98</v>
      </c>
      <c r="C28" s="112"/>
      <c r="D28" s="113"/>
      <c r="E28" s="113" t="s">
        <v>32</v>
      </c>
      <c r="F28" s="113"/>
      <c r="G28" s="113"/>
      <c r="H28" s="113"/>
      <c r="I28" s="114"/>
      <c r="J28" s="114"/>
      <c r="K28" s="74"/>
      <c r="L28" s="74"/>
      <c r="M28" s="74"/>
      <c r="N28" s="75"/>
      <c r="O28" s="115"/>
      <c r="P28" s="116">
        <v>3</v>
      </c>
      <c r="Q28" s="14"/>
      <c r="R28" s="22"/>
      <c r="S28" s="115">
        <v>3</v>
      </c>
      <c r="T28" s="55" t="s">
        <v>84</v>
      </c>
      <c r="U28" s="39" t="s">
        <v>125</v>
      </c>
      <c r="V28" s="126" t="str">
        <f>A45</f>
        <v>terepob18to</v>
      </c>
      <c r="W28" s="127" t="str">
        <f>B45</f>
        <v>Állat- és növényismeret évközi terepgyakorlat (őszi – 6 napos)</v>
      </c>
      <c r="X28" s="39"/>
      <c r="Y28" s="126"/>
      <c r="Z28" s="127"/>
      <c r="AA28" s="39"/>
      <c r="AB28" s="38"/>
      <c r="AC28" s="56"/>
      <c r="AD28" s="118" t="s">
        <v>117</v>
      </c>
      <c r="AE28" s="127" t="s">
        <v>372</v>
      </c>
    </row>
    <row r="29" spans="1:31" s="6" customFormat="1" ht="12.75">
      <c r="A29" s="102" t="s">
        <v>99</v>
      </c>
      <c r="B29" s="107" t="s">
        <v>100</v>
      </c>
      <c r="C29" s="112"/>
      <c r="D29" s="113"/>
      <c r="E29" s="113"/>
      <c r="F29" s="113" t="s">
        <v>32</v>
      </c>
      <c r="G29" s="113"/>
      <c r="H29" s="113"/>
      <c r="I29" s="114"/>
      <c r="J29" s="114"/>
      <c r="K29" s="74"/>
      <c r="L29" s="74"/>
      <c r="M29" s="74"/>
      <c r="N29" s="75"/>
      <c r="O29" s="115"/>
      <c r="P29" s="116">
        <v>2</v>
      </c>
      <c r="Q29" s="14"/>
      <c r="R29" s="22"/>
      <c r="S29" s="115">
        <v>2</v>
      </c>
      <c r="T29" s="55" t="s">
        <v>84</v>
      </c>
      <c r="U29" s="36" t="s">
        <v>33</v>
      </c>
      <c r="V29" s="130" t="str">
        <f>A28</f>
        <v>bb5t4300</v>
      </c>
      <c r="W29" s="135" t="str">
        <f>B28</f>
        <v>Állatismeret - I. GY</v>
      </c>
      <c r="X29" s="39" t="s">
        <v>125</v>
      </c>
      <c r="Y29" s="126" t="str">
        <f>A46</f>
        <v>tereptb18to</v>
      </c>
      <c r="Z29" s="127" t="str">
        <f>B46</f>
        <v>Állat- és növényismeret évközi terepgyakorlat (tavaszi – 6 napos)</v>
      </c>
      <c r="AA29" s="39"/>
      <c r="AB29" s="38"/>
      <c r="AC29" s="56"/>
      <c r="AD29" s="118" t="s">
        <v>117</v>
      </c>
      <c r="AE29" s="127" t="s">
        <v>373</v>
      </c>
    </row>
    <row r="30" spans="1:31" s="6" customFormat="1" ht="12.75">
      <c r="A30" s="224" t="s">
        <v>241</v>
      </c>
      <c r="B30" s="109" t="s">
        <v>101</v>
      </c>
      <c r="C30" s="112"/>
      <c r="D30" s="14" t="s">
        <v>32</v>
      </c>
      <c r="E30" s="113"/>
      <c r="F30" s="113"/>
      <c r="G30" s="113"/>
      <c r="H30" s="113"/>
      <c r="I30" s="114"/>
      <c r="J30" s="114"/>
      <c r="K30" s="74"/>
      <c r="L30" s="74"/>
      <c r="M30" s="74"/>
      <c r="N30" s="75"/>
      <c r="O30" s="21">
        <v>2</v>
      </c>
      <c r="P30" s="116"/>
      <c r="Q30" s="14"/>
      <c r="R30" s="22"/>
      <c r="S30" s="21">
        <v>2</v>
      </c>
      <c r="T30" s="55" t="s">
        <v>85</v>
      </c>
      <c r="U30" s="36" t="s">
        <v>33</v>
      </c>
      <c r="V30" s="130" t="str">
        <f>A24</f>
        <v>sejttab18eo</v>
      </c>
      <c r="W30" s="135" t="str">
        <f>B24</f>
        <v>Sejttan EA </v>
      </c>
      <c r="X30" s="39"/>
      <c r="Y30" s="126"/>
      <c r="Z30" s="127"/>
      <c r="AA30" s="39"/>
      <c r="AB30" s="38"/>
      <c r="AC30" s="56"/>
      <c r="AD30" s="118" t="s">
        <v>118</v>
      </c>
      <c r="AE30" s="118" t="s">
        <v>334</v>
      </c>
    </row>
    <row r="31" spans="1:31" s="6" customFormat="1" ht="12.75">
      <c r="A31" s="102" t="s">
        <v>102</v>
      </c>
      <c r="B31" s="107" t="s">
        <v>103</v>
      </c>
      <c r="C31" s="112"/>
      <c r="D31" s="14" t="s">
        <v>32</v>
      </c>
      <c r="E31" s="113"/>
      <c r="F31" s="113"/>
      <c r="G31" s="113"/>
      <c r="H31" s="113"/>
      <c r="I31" s="114"/>
      <c r="J31" s="114"/>
      <c r="K31" s="74"/>
      <c r="L31" s="74"/>
      <c r="M31" s="74"/>
      <c r="N31" s="75"/>
      <c r="O31" s="115"/>
      <c r="P31" s="116">
        <v>3</v>
      </c>
      <c r="Q31" s="14"/>
      <c r="R31" s="22"/>
      <c r="S31" s="115">
        <v>3</v>
      </c>
      <c r="T31" s="55" t="s">
        <v>84</v>
      </c>
      <c r="U31" s="36" t="s">
        <v>33</v>
      </c>
      <c r="V31" s="130" t="str">
        <f>A24</f>
        <v>sejttab18eo</v>
      </c>
      <c r="W31" s="135" t="str">
        <f>B24</f>
        <v>Sejttan EA </v>
      </c>
      <c r="X31" s="39"/>
      <c r="Y31" s="126"/>
      <c r="Z31" s="127"/>
      <c r="AA31" s="39"/>
      <c r="AB31" s="38"/>
      <c r="AC31" s="56"/>
      <c r="AD31" s="118" t="s">
        <v>119</v>
      </c>
      <c r="AE31" s="127" t="s">
        <v>374</v>
      </c>
    </row>
    <row r="32" spans="1:31" s="6" customFormat="1" ht="12.75">
      <c r="A32" s="224" t="s">
        <v>242</v>
      </c>
      <c r="B32" s="109" t="s">
        <v>104</v>
      </c>
      <c r="C32" s="112"/>
      <c r="D32" s="113"/>
      <c r="E32" s="113"/>
      <c r="F32" s="113"/>
      <c r="G32" s="113" t="s">
        <v>32</v>
      </c>
      <c r="H32" s="113"/>
      <c r="I32" s="114"/>
      <c r="J32" s="114"/>
      <c r="K32" s="74"/>
      <c r="L32" s="74"/>
      <c r="M32" s="74"/>
      <c r="N32" s="75"/>
      <c r="O32" s="115">
        <v>1</v>
      </c>
      <c r="P32" s="116"/>
      <c r="Q32" s="14"/>
      <c r="R32" s="22"/>
      <c r="S32" s="115">
        <v>1</v>
      </c>
      <c r="T32" s="55" t="s">
        <v>85</v>
      </c>
      <c r="U32" s="37" t="s">
        <v>46</v>
      </c>
      <c r="V32" s="124" t="str">
        <f>A24</f>
        <v>sejttab18eo</v>
      </c>
      <c r="W32" s="125" t="str">
        <f>B24</f>
        <v>Sejttan EA </v>
      </c>
      <c r="X32" s="39"/>
      <c r="Y32" s="126"/>
      <c r="Z32" s="127"/>
      <c r="AA32" s="39"/>
      <c r="AB32" s="38"/>
      <c r="AC32" s="56"/>
      <c r="AD32" s="118" t="s">
        <v>120</v>
      </c>
      <c r="AE32" s="118" t="s">
        <v>335</v>
      </c>
    </row>
    <row r="33" spans="1:31" s="6" customFormat="1" ht="12.75">
      <c r="A33" s="102" t="s">
        <v>105</v>
      </c>
      <c r="B33" s="107" t="s">
        <v>106</v>
      </c>
      <c r="C33" s="112"/>
      <c r="D33" s="113"/>
      <c r="E33" s="113"/>
      <c r="F33" s="113"/>
      <c r="G33" s="113" t="s">
        <v>32</v>
      </c>
      <c r="H33" s="113"/>
      <c r="I33" s="114"/>
      <c r="J33" s="114"/>
      <c r="K33" s="74"/>
      <c r="L33" s="74"/>
      <c r="M33" s="74"/>
      <c r="N33" s="75"/>
      <c r="O33" s="115"/>
      <c r="P33" s="116">
        <v>1</v>
      </c>
      <c r="Q33" s="14"/>
      <c r="R33" s="22"/>
      <c r="S33" s="115">
        <v>1</v>
      </c>
      <c r="T33" s="55" t="s">
        <v>84</v>
      </c>
      <c r="U33" s="37" t="s">
        <v>46</v>
      </c>
      <c r="V33" s="124" t="str">
        <f>A24</f>
        <v>sejttab18eo</v>
      </c>
      <c r="W33" s="125" t="str">
        <f>B24</f>
        <v>Sejttan EA </v>
      </c>
      <c r="X33" s="39"/>
      <c r="Y33" s="126"/>
      <c r="Z33" s="127"/>
      <c r="AA33" s="39"/>
      <c r="AB33" s="38"/>
      <c r="AC33" s="56"/>
      <c r="AD33" s="118" t="s">
        <v>121</v>
      </c>
      <c r="AE33" s="127" t="s">
        <v>375</v>
      </c>
    </row>
    <row r="34" spans="1:31" s="6" customFormat="1" ht="12.75">
      <c r="A34" s="102" t="s">
        <v>107</v>
      </c>
      <c r="B34" s="107" t="s">
        <v>108</v>
      </c>
      <c r="C34" s="115"/>
      <c r="D34" s="116"/>
      <c r="E34" s="14" t="s">
        <v>32</v>
      </c>
      <c r="F34" s="113"/>
      <c r="G34" s="113"/>
      <c r="H34" s="113"/>
      <c r="I34" s="114"/>
      <c r="J34" s="114"/>
      <c r="K34" s="74"/>
      <c r="L34" s="74"/>
      <c r="M34" s="74"/>
      <c r="N34" s="75"/>
      <c r="O34" s="115"/>
      <c r="P34" s="116">
        <v>3</v>
      </c>
      <c r="Q34" s="14"/>
      <c r="R34" s="22"/>
      <c r="S34" s="115">
        <v>3</v>
      </c>
      <c r="T34" s="55" t="s">
        <v>84</v>
      </c>
      <c r="U34" s="39" t="s">
        <v>125</v>
      </c>
      <c r="V34" s="126" t="str">
        <f>A45</f>
        <v>terepob18to</v>
      </c>
      <c r="W34" s="127" t="str">
        <f>B45</f>
        <v>Állat- és növényismeret évközi terepgyakorlat (őszi – 6 napos)</v>
      </c>
      <c r="X34" s="39"/>
      <c r="Y34" s="126"/>
      <c r="Z34" s="127"/>
      <c r="AA34" s="39"/>
      <c r="AB34" s="38"/>
      <c r="AC34" s="56"/>
      <c r="AD34" s="118" t="s">
        <v>122</v>
      </c>
      <c r="AE34" s="127" t="s">
        <v>376</v>
      </c>
    </row>
    <row r="35" spans="1:31" s="6" customFormat="1" ht="12.75">
      <c r="A35" s="102" t="s">
        <v>109</v>
      </c>
      <c r="B35" s="107" t="s">
        <v>110</v>
      </c>
      <c r="C35" s="115"/>
      <c r="D35" s="116"/>
      <c r="E35" s="113"/>
      <c r="F35" s="113" t="s">
        <v>32</v>
      </c>
      <c r="G35" s="113"/>
      <c r="H35" s="113"/>
      <c r="I35" s="114"/>
      <c r="J35" s="114"/>
      <c r="K35" s="74"/>
      <c r="L35" s="74"/>
      <c r="M35" s="74"/>
      <c r="N35" s="75"/>
      <c r="O35" s="115"/>
      <c r="P35" s="116">
        <v>2</v>
      </c>
      <c r="Q35" s="14"/>
      <c r="R35" s="22"/>
      <c r="S35" s="115">
        <v>2</v>
      </c>
      <c r="T35" s="55" t="s">
        <v>84</v>
      </c>
      <c r="U35" s="36" t="s">
        <v>33</v>
      </c>
      <c r="V35" s="130" t="str">
        <f>A34</f>
        <v>bb5t4302</v>
      </c>
      <c r="W35" s="135" t="str">
        <f>B34</f>
        <v>Növény- és gombaismeret - I. GY</v>
      </c>
      <c r="X35" s="39" t="s">
        <v>125</v>
      </c>
      <c r="Y35" s="126" t="str">
        <f>A46</f>
        <v>tereptb18to</v>
      </c>
      <c r="Z35" s="127" t="str">
        <f>B46</f>
        <v>Állat- és növényismeret évközi terepgyakorlat (tavaszi – 6 napos)</v>
      </c>
      <c r="AA35" s="39"/>
      <c r="AB35" s="38"/>
      <c r="AC35" s="56"/>
      <c r="AD35" s="118" t="s">
        <v>122</v>
      </c>
      <c r="AE35" s="127" t="s">
        <v>376</v>
      </c>
    </row>
    <row r="36" spans="1:31" s="6" customFormat="1" ht="12.75">
      <c r="A36" s="102" t="s">
        <v>113</v>
      </c>
      <c r="B36" s="107" t="s">
        <v>114</v>
      </c>
      <c r="C36" s="115"/>
      <c r="D36" s="116"/>
      <c r="E36" s="113"/>
      <c r="F36" s="113"/>
      <c r="G36" s="113" t="s">
        <v>32</v>
      </c>
      <c r="H36" s="113"/>
      <c r="I36" s="114"/>
      <c r="J36" s="114"/>
      <c r="K36" s="74"/>
      <c r="L36" s="74"/>
      <c r="M36" s="74"/>
      <c r="N36" s="75"/>
      <c r="O36" s="115">
        <v>3</v>
      </c>
      <c r="P36" s="116"/>
      <c r="Q36" s="14"/>
      <c r="R36" s="22"/>
      <c r="S36" s="115">
        <v>3</v>
      </c>
      <c r="T36" s="55" t="s">
        <v>85</v>
      </c>
      <c r="U36" s="40"/>
      <c r="V36" s="130"/>
      <c r="W36" s="135"/>
      <c r="X36" s="40"/>
      <c r="Y36" s="130"/>
      <c r="Z36" s="135"/>
      <c r="AA36" s="39"/>
      <c r="AB36" s="38"/>
      <c r="AC36" s="56"/>
      <c r="AD36" s="119" t="s">
        <v>90</v>
      </c>
      <c r="AE36" s="127" t="s">
        <v>377</v>
      </c>
    </row>
    <row r="37" spans="1:31" s="6" customFormat="1" ht="12.75">
      <c r="A37" s="233" t="s">
        <v>170</v>
      </c>
      <c r="B37" s="109" t="s">
        <v>115</v>
      </c>
      <c r="C37" s="112"/>
      <c r="D37" s="113"/>
      <c r="E37" s="113"/>
      <c r="F37" s="113"/>
      <c r="G37" s="113"/>
      <c r="H37" s="14" t="s">
        <v>32</v>
      </c>
      <c r="I37" s="114"/>
      <c r="J37" s="114"/>
      <c r="K37" s="165"/>
      <c r="L37" s="165"/>
      <c r="M37" s="165"/>
      <c r="N37" s="164"/>
      <c r="O37" s="115">
        <v>2</v>
      </c>
      <c r="P37" s="116"/>
      <c r="Q37" s="14"/>
      <c r="R37" s="22"/>
      <c r="S37" s="21">
        <v>2</v>
      </c>
      <c r="T37" s="55" t="s">
        <v>85</v>
      </c>
      <c r="U37" s="59"/>
      <c r="V37" s="73"/>
      <c r="W37" s="145"/>
      <c r="X37" s="59"/>
      <c r="Y37" s="73"/>
      <c r="Z37" s="145"/>
      <c r="AA37" s="59"/>
      <c r="AB37" s="45"/>
      <c r="AC37" s="64"/>
      <c r="AD37" s="118" t="s">
        <v>124</v>
      </c>
      <c r="AE37" s="145" t="s">
        <v>378</v>
      </c>
    </row>
    <row r="38" spans="1:31" s="6" customFormat="1" ht="12.75">
      <c r="A38" s="224" t="s">
        <v>243</v>
      </c>
      <c r="B38" s="109" t="s">
        <v>152</v>
      </c>
      <c r="C38" s="112"/>
      <c r="D38" s="113"/>
      <c r="E38" s="113"/>
      <c r="F38" s="113"/>
      <c r="G38" s="113"/>
      <c r="H38" s="113" t="s">
        <v>32</v>
      </c>
      <c r="I38" s="114"/>
      <c r="J38" s="114"/>
      <c r="K38" s="165"/>
      <c r="L38" s="165"/>
      <c r="M38" s="165"/>
      <c r="N38" s="164"/>
      <c r="O38" s="21">
        <v>3</v>
      </c>
      <c r="P38" s="116"/>
      <c r="Q38" s="14"/>
      <c r="R38" s="22"/>
      <c r="S38" s="21">
        <v>3</v>
      </c>
      <c r="T38" s="55" t="s">
        <v>85</v>
      </c>
      <c r="U38" s="59"/>
      <c r="V38" s="73"/>
      <c r="W38" s="145"/>
      <c r="X38" s="59"/>
      <c r="Y38" s="73"/>
      <c r="Z38" s="145"/>
      <c r="AA38" s="59"/>
      <c r="AB38" s="45"/>
      <c r="AC38" s="64"/>
      <c r="AD38" s="110" t="s">
        <v>142</v>
      </c>
      <c r="AE38" s="110" t="s">
        <v>336</v>
      </c>
    </row>
    <row r="39" spans="1:31" s="6" customFormat="1" ht="12.75">
      <c r="A39" s="224" t="s">
        <v>244</v>
      </c>
      <c r="B39" s="102" t="s">
        <v>153</v>
      </c>
      <c r="C39" s="112"/>
      <c r="D39" s="113"/>
      <c r="E39" s="113"/>
      <c r="F39" s="113"/>
      <c r="G39" s="113"/>
      <c r="H39" s="14" t="s">
        <v>32</v>
      </c>
      <c r="I39" s="114"/>
      <c r="J39" s="114"/>
      <c r="K39" s="165"/>
      <c r="L39" s="165"/>
      <c r="M39" s="165"/>
      <c r="N39" s="164"/>
      <c r="O39" s="21">
        <v>1</v>
      </c>
      <c r="P39" s="116"/>
      <c r="Q39" s="14"/>
      <c r="R39" s="22"/>
      <c r="S39" s="115">
        <v>1</v>
      </c>
      <c r="T39" s="55" t="s">
        <v>85</v>
      </c>
      <c r="U39" s="59"/>
      <c r="V39" s="73"/>
      <c r="W39" s="145"/>
      <c r="X39" s="59"/>
      <c r="Y39" s="73"/>
      <c r="Z39" s="145"/>
      <c r="AA39" s="59"/>
      <c r="AB39" s="45"/>
      <c r="AC39" s="64"/>
      <c r="AD39" s="161" t="s">
        <v>161</v>
      </c>
      <c r="AE39" s="161" t="s">
        <v>337</v>
      </c>
    </row>
    <row r="40" spans="1:31" s="6" customFormat="1" ht="12.75">
      <c r="A40" s="224" t="s">
        <v>245</v>
      </c>
      <c r="B40" s="102" t="s">
        <v>154</v>
      </c>
      <c r="C40" s="112"/>
      <c r="D40" s="113"/>
      <c r="E40" s="113"/>
      <c r="F40" s="113"/>
      <c r="G40" s="113" t="s">
        <v>32</v>
      </c>
      <c r="H40" s="113"/>
      <c r="I40" s="114"/>
      <c r="J40" s="117"/>
      <c r="K40" s="165"/>
      <c r="L40" s="165"/>
      <c r="M40" s="165"/>
      <c r="N40" s="164"/>
      <c r="O40" s="21">
        <v>3</v>
      </c>
      <c r="P40" s="116"/>
      <c r="Q40" s="14"/>
      <c r="R40" s="22"/>
      <c r="S40" s="21">
        <v>3</v>
      </c>
      <c r="T40" s="55" t="s">
        <v>85</v>
      </c>
      <c r="U40" s="20" t="s">
        <v>33</v>
      </c>
      <c r="V40" s="129" t="str">
        <f>A47</f>
        <v>bb5t1301</v>
      </c>
      <c r="W40" s="134" t="str">
        <f>B47</f>
        <v>Biokémia és molekuláris biológia I. EA</v>
      </c>
      <c r="X40" s="59"/>
      <c r="Y40" s="73"/>
      <c r="Z40" s="145"/>
      <c r="AA40" s="59"/>
      <c r="AB40" s="45"/>
      <c r="AC40" s="64"/>
      <c r="AD40" s="161" t="s">
        <v>162</v>
      </c>
      <c r="AE40" s="161" t="s">
        <v>338</v>
      </c>
    </row>
    <row r="41" spans="1:31" s="6" customFormat="1" ht="12.75">
      <c r="A41" s="346" t="s">
        <v>34</v>
      </c>
      <c r="B41" s="347"/>
      <c r="C41" s="28">
        <f aca="true" t="shared" si="9" ref="C41:H41">SUMIF(C24:C40,"=x",$O24:$O40)+SUMIF(C24:C40,"=x",$P24:$P40)+SUMIF(C24:C40,"=x",$Q24:$Q40)</f>
        <v>3</v>
      </c>
      <c r="D41" s="29">
        <f t="shared" si="9"/>
        <v>11</v>
      </c>
      <c r="E41" s="29">
        <f t="shared" si="9"/>
        <v>6</v>
      </c>
      <c r="F41" s="29">
        <f t="shared" si="9"/>
        <v>6</v>
      </c>
      <c r="G41" s="29">
        <f t="shared" si="9"/>
        <v>8</v>
      </c>
      <c r="H41" s="29">
        <f t="shared" si="9"/>
        <v>6</v>
      </c>
      <c r="I41" s="76">
        <f aca="true" t="shared" si="10" ref="I41:N41">SUMIF(I24:I36,"=x",$O24:$O36)+SUMIF(I24:I36,"=x",$P24:$P36)+SUMIF(I24:I36,"=x",$Q24:$Q36)</f>
        <v>0</v>
      </c>
      <c r="J41" s="76">
        <f t="shared" si="10"/>
        <v>0</v>
      </c>
      <c r="K41" s="76">
        <f t="shared" si="10"/>
        <v>0</v>
      </c>
      <c r="L41" s="76">
        <f t="shared" si="10"/>
        <v>0</v>
      </c>
      <c r="M41" s="76">
        <f t="shared" si="10"/>
        <v>0</v>
      </c>
      <c r="N41" s="77">
        <f t="shared" si="10"/>
        <v>0</v>
      </c>
      <c r="O41" s="348">
        <f>SUM(C41:N41)</f>
        <v>40</v>
      </c>
      <c r="P41" s="349"/>
      <c r="Q41" s="349"/>
      <c r="R41" s="349"/>
      <c r="S41" s="349"/>
      <c r="T41" s="350"/>
      <c r="U41" s="338"/>
      <c r="V41" s="339"/>
      <c r="W41" s="339"/>
      <c r="X41" s="339"/>
      <c r="Y41" s="339"/>
      <c r="Z41" s="339"/>
      <c r="AA41" s="339"/>
      <c r="AB41" s="339"/>
      <c r="AC41" s="339"/>
      <c r="AD41" s="339"/>
      <c r="AE41" s="340"/>
    </row>
    <row r="42" spans="1:31" s="6" customFormat="1" ht="12.75">
      <c r="A42" s="354" t="s">
        <v>35</v>
      </c>
      <c r="B42" s="355"/>
      <c r="C42" s="31">
        <f aca="true" t="shared" si="11" ref="C42:H42">SUMIF(C24:C40,"=x",$S24:$S40)</f>
        <v>4</v>
      </c>
      <c r="D42" s="32">
        <f t="shared" si="11"/>
        <v>11</v>
      </c>
      <c r="E42" s="32">
        <f t="shared" si="11"/>
        <v>6</v>
      </c>
      <c r="F42" s="32">
        <f t="shared" si="11"/>
        <v>6</v>
      </c>
      <c r="G42" s="32">
        <f t="shared" si="11"/>
        <v>8</v>
      </c>
      <c r="H42" s="32">
        <f t="shared" si="11"/>
        <v>6</v>
      </c>
      <c r="I42" s="78">
        <f aca="true" t="shared" si="12" ref="I42:N42">SUMIF(I24:I36,"=x",$S24:$S36)</f>
        <v>0</v>
      </c>
      <c r="J42" s="78">
        <f t="shared" si="12"/>
        <v>0</v>
      </c>
      <c r="K42" s="78">
        <f t="shared" si="12"/>
        <v>0</v>
      </c>
      <c r="L42" s="78">
        <f t="shared" si="12"/>
        <v>0</v>
      </c>
      <c r="M42" s="78">
        <f t="shared" si="12"/>
        <v>0</v>
      </c>
      <c r="N42" s="79">
        <f t="shared" si="12"/>
        <v>0</v>
      </c>
      <c r="O42" s="356">
        <f>SUM(C42:N42)</f>
        <v>41</v>
      </c>
      <c r="P42" s="357"/>
      <c r="Q42" s="357"/>
      <c r="R42" s="357"/>
      <c r="S42" s="357"/>
      <c r="T42" s="358"/>
      <c r="U42" s="335"/>
      <c r="V42" s="336"/>
      <c r="W42" s="336"/>
      <c r="X42" s="336"/>
      <c r="Y42" s="336"/>
      <c r="Z42" s="336"/>
      <c r="AA42" s="336"/>
      <c r="AB42" s="336"/>
      <c r="AC42" s="336"/>
      <c r="AD42" s="336"/>
      <c r="AE42" s="337"/>
    </row>
    <row r="43" spans="1:31" s="6" customFormat="1" ht="12.75">
      <c r="A43" s="363" t="s">
        <v>36</v>
      </c>
      <c r="B43" s="364"/>
      <c r="C43" s="25">
        <f aca="true" t="shared" si="13" ref="C43:N43">SUMPRODUCT(--(C24:C40="x"),--($T24:$T40="K(5)"))</f>
        <v>1</v>
      </c>
      <c r="D43" s="26">
        <f t="shared" si="13"/>
        <v>2</v>
      </c>
      <c r="E43" s="26">
        <f t="shared" si="13"/>
        <v>0</v>
      </c>
      <c r="F43" s="26">
        <f t="shared" si="13"/>
        <v>1</v>
      </c>
      <c r="G43" s="26">
        <f t="shared" si="13"/>
        <v>3</v>
      </c>
      <c r="H43" s="26">
        <f t="shared" si="13"/>
        <v>3</v>
      </c>
      <c r="I43" s="80">
        <f t="shared" si="13"/>
        <v>0</v>
      </c>
      <c r="J43" s="80">
        <f t="shared" si="13"/>
        <v>0</v>
      </c>
      <c r="K43" s="80">
        <f t="shared" si="13"/>
        <v>0</v>
      </c>
      <c r="L43" s="80">
        <f t="shared" si="13"/>
        <v>0</v>
      </c>
      <c r="M43" s="80">
        <f t="shared" si="13"/>
        <v>0</v>
      </c>
      <c r="N43" s="81">
        <f t="shared" si="13"/>
        <v>0</v>
      </c>
      <c r="O43" s="365">
        <f>SUM(C43:N43)</f>
        <v>10</v>
      </c>
      <c r="P43" s="366"/>
      <c r="Q43" s="366"/>
      <c r="R43" s="366"/>
      <c r="S43" s="366"/>
      <c r="T43" s="367"/>
      <c r="U43" s="335"/>
      <c r="V43" s="336"/>
      <c r="W43" s="336"/>
      <c r="X43" s="336"/>
      <c r="Y43" s="336"/>
      <c r="Z43" s="336"/>
      <c r="AA43" s="336"/>
      <c r="AB43" s="336"/>
      <c r="AC43" s="336"/>
      <c r="AD43" s="336"/>
      <c r="AE43" s="337"/>
    </row>
    <row r="44" spans="1:31" s="6" customFormat="1" ht="12.75">
      <c r="A44" s="352" t="s">
        <v>168</v>
      </c>
      <c r="B44" s="353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5"/>
    </row>
    <row r="45" spans="1:31" s="6" customFormat="1" ht="12.75">
      <c r="A45" s="224" t="s">
        <v>246</v>
      </c>
      <c r="B45" s="109" t="s">
        <v>126</v>
      </c>
      <c r="C45" s="112"/>
      <c r="D45" s="113"/>
      <c r="E45" s="113" t="s">
        <v>32</v>
      </c>
      <c r="F45" s="113"/>
      <c r="G45" s="113"/>
      <c r="H45" s="113"/>
      <c r="I45" s="114"/>
      <c r="J45" s="114"/>
      <c r="K45" s="74"/>
      <c r="L45" s="74"/>
      <c r="M45" s="74"/>
      <c r="N45" s="75"/>
      <c r="O45" s="115"/>
      <c r="P45" s="116">
        <v>0</v>
      </c>
      <c r="Q45" s="14"/>
      <c r="R45" s="22"/>
      <c r="S45" s="115">
        <v>1</v>
      </c>
      <c r="T45" s="55" t="s">
        <v>144</v>
      </c>
      <c r="U45" s="59" t="s">
        <v>125</v>
      </c>
      <c r="V45" s="103" t="str">
        <f>A28</f>
        <v>bb5t4300</v>
      </c>
      <c r="W45" s="166" t="str">
        <f>B28</f>
        <v>Állatismeret - I. GY</v>
      </c>
      <c r="X45" s="59" t="s">
        <v>125</v>
      </c>
      <c r="Y45" s="73" t="str">
        <f>A34</f>
        <v>bb5t4302</v>
      </c>
      <c r="Z45" s="145" t="str">
        <f>B34</f>
        <v>Növény- és gombaismeret - I. GY</v>
      </c>
      <c r="AA45" s="57"/>
      <c r="AB45" s="41"/>
      <c r="AC45" s="58"/>
      <c r="AD45" s="110" t="s">
        <v>117</v>
      </c>
      <c r="AE45" s="110" t="s">
        <v>339</v>
      </c>
    </row>
    <row r="46" spans="1:31" s="6" customFormat="1" ht="12.75">
      <c r="A46" s="234" t="s">
        <v>247</v>
      </c>
      <c r="B46" s="121" t="s">
        <v>127</v>
      </c>
      <c r="C46" s="151"/>
      <c r="D46" s="152"/>
      <c r="E46" s="152"/>
      <c r="F46" s="152" t="s">
        <v>32</v>
      </c>
      <c r="G46" s="152"/>
      <c r="H46" s="152"/>
      <c r="I46" s="153"/>
      <c r="J46" s="153"/>
      <c r="K46" s="92"/>
      <c r="L46" s="92"/>
      <c r="M46" s="92"/>
      <c r="N46" s="93"/>
      <c r="O46" s="157"/>
      <c r="P46" s="158">
        <v>0</v>
      </c>
      <c r="Q46" s="34"/>
      <c r="R46" s="48"/>
      <c r="S46" s="157">
        <v>1</v>
      </c>
      <c r="T46" s="55" t="s">
        <v>144</v>
      </c>
      <c r="U46" s="146" t="s">
        <v>125</v>
      </c>
      <c r="V46" s="147" t="str">
        <f>A29</f>
        <v>bb5t4400</v>
      </c>
      <c r="W46" s="148" t="str">
        <f>B29</f>
        <v>Állatismeret - II. GY</v>
      </c>
      <c r="X46" s="146" t="s">
        <v>125</v>
      </c>
      <c r="Y46" s="149" t="str">
        <f>A35</f>
        <v>bb5t4401</v>
      </c>
      <c r="Z46" s="150" t="str">
        <f>B35</f>
        <v>Növény- és gombaismeret - II. GY</v>
      </c>
      <c r="AA46" s="67"/>
      <c r="AB46" s="42"/>
      <c r="AC46" s="68"/>
      <c r="AD46" s="122" t="s">
        <v>122</v>
      </c>
      <c r="AE46" s="110" t="s">
        <v>340</v>
      </c>
    </row>
    <row r="47" spans="1:31" s="6" customFormat="1" ht="12.75">
      <c r="A47" s="102" t="s">
        <v>128</v>
      </c>
      <c r="B47" s="107" t="s">
        <v>129</v>
      </c>
      <c r="C47" s="112"/>
      <c r="D47" s="113"/>
      <c r="E47" s="113" t="s">
        <v>32</v>
      </c>
      <c r="F47" s="113"/>
      <c r="G47" s="113"/>
      <c r="H47" s="113"/>
      <c r="I47" s="114"/>
      <c r="J47" s="114"/>
      <c r="K47" s="74"/>
      <c r="L47" s="74"/>
      <c r="M47" s="74"/>
      <c r="N47" s="75"/>
      <c r="O47" s="115">
        <v>2</v>
      </c>
      <c r="P47" s="116"/>
      <c r="Q47" s="14"/>
      <c r="R47" s="22"/>
      <c r="S47" s="115">
        <v>2</v>
      </c>
      <c r="T47" s="55" t="s">
        <v>85</v>
      </c>
      <c r="U47" s="21" t="s">
        <v>33</v>
      </c>
      <c r="V47" s="132" t="str">
        <f>A17</f>
        <v>bb5t1200</v>
      </c>
      <c r="W47" s="137" t="str">
        <f>B17</f>
        <v>Szerves kémia EA </v>
      </c>
      <c r="X47" s="67"/>
      <c r="Y47" s="140"/>
      <c r="Z47" s="143"/>
      <c r="AA47" s="67"/>
      <c r="AB47" s="42"/>
      <c r="AC47" s="68"/>
      <c r="AD47" s="110" t="s">
        <v>140</v>
      </c>
      <c r="AE47" s="150" t="s">
        <v>379</v>
      </c>
    </row>
    <row r="48" spans="1:31" s="6" customFormat="1" ht="12.75">
      <c r="A48" s="102" t="s">
        <v>130</v>
      </c>
      <c r="B48" s="107" t="s">
        <v>131</v>
      </c>
      <c r="C48" s="112"/>
      <c r="D48" s="113"/>
      <c r="E48" s="113"/>
      <c r="F48" s="113" t="s">
        <v>32</v>
      </c>
      <c r="G48" s="113"/>
      <c r="H48" s="113"/>
      <c r="I48" s="114"/>
      <c r="J48" s="114"/>
      <c r="K48" s="74"/>
      <c r="L48" s="74"/>
      <c r="M48" s="74"/>
      <c r="N48" s="75"/>
      <c r="O48" s="115">
        <v>2</v>
      </c>
      <c r="P48" s="116"/>
      <c r="Q48" s="14"/>
      <c r="R48" s="22"/>
      <c r="S48" s="115">
        <v>2</v>
      </c>
      <c r="T48" s="55" t="s">
        <v>85</v>
      </c>
      <c r="U48" s="21" t="s">
        <v>33</v>
      </c>
      <c r="V48" s="132" t="str">
        <f>A47</f>
        <v>bb5t1301</v>
      </c>
      <c r="W48" s="137" t="str">
        <f>B47</f>
        <v>Biokémia és molekuláris biológia I. EA</v>
      </c>
      <c r="X48" s="21"/>
      <c r="Y48" s="132"/>
      <c r="Z48" s="137"/>
      <c r="AA48" s="21"/>
      <c r="AB48" s="14"/>
      <c r="AC48" s="55"/>
      <c r="AD48" s="110" t="s">
        <v>140</v>
      </c>
      <c r="AE48" s="166" t="s">
        <v>379</v>
      </c>
    </row>
    <row r="49" spans="1:31" s="6" customFormat="1" ht="12.75">
      <c r="A49" s="235" t="s">
        <v>133</v>
      </c>
      <c r="B49" s="120" t="s">
        <v>134</v>
      </c>
      <c r="C49" s="154"/>
      <c r="D49" s="155"/>
      <c r="E49" s="155"/>
      <c r="F49" s="155"/>
      <c r="G49" s="50" t="s">
        <v>32</v>
      </c>
      <c r="H49" s="155"/>
      <c r="I49" s="156"/>
      <c r="J49" s="156"/>
      <c r="K49" s="94"/>
      <c r="L49" s="94"/>
      <c r="M49" s="94"/>
      <c r="N49" s="95"/>
      <c r="O49" s="159">
        <v>2</v>
      </c>
      <c r="P49" s="160"/>
      <c r="Q49" s="50"/>
      <c r="R49" s="51"/>
      <c r="S49" s="159">
        <v>2</v>
      </c>
      <c r="T49" s="55" t="s">
        <v>85</v>
      </c>
      <c r="U49" s="69"/>
      <c r="V49" s="133"/>
      <c r="W49" s="138"/>
      <c r="X49" s="49"/>
      <c r="Y49" s="141"/>
      <c r="Z49" s="144"/>
      <c r="AA49" s="21"/>
      <c r="AB49" s="14"/>
      <c r="AC49" s="55"/>
      <c r="AD49" s="123" t="s">
        <v>142</v>
      </c>
      <c r="AE49" s="166" t="s">
        <v>380</v>
      </c>
    </row>
    <row r="50" spans="1:31" s="6" customFormat="1" ht="12.75">
      <c r="A50" s="224" t="s">
        <v>248</v>
      </c>
      <c r="B50" s="109" t="s">
        <v>135</v>
      </c>
      <c r="C50" s="112"/>
      <c r="D50" s="113"/>
      <c r="E50" s="113"/>
      <c r="F50" s="113"/>
      <c r="G50" s="113"/>
      <c r="H50" s="14" t="s">
        <v>32</v>
      </c>
      <c r="I50" s="114"/>
      <c r="J50" s="114"/>
      <c r="K50" s="74"/>
      <c r="L50" s="74"/>
      <c r="M50" s="74"/>
      <c r="N50" s="75"/>
      <c r="O50" s="115"/>
      <c r="P50" s="116">
        <v>0</v>
      </c>
      <c r="Q50" s="14"/>
      <c r="R50" s="22"/>
      <c r="S50" s="21">
        <v>1</v>
      </c>
      <c r="T50" s="55" t="s">
        <v>144</v>
      </c>
      <c r="U50" s="21" t="s">
        <v>33</v>
      </c>
      <c r="V50" s="132" t="str">
        <f>A49</f>
        <v>bb5t1501</v>
      </c>
      <c r="W50" s="137" t="str">
        <f>B49</f>
        <v>Természetvédelmi biológia EA</v>
      </c>
      <c r="X50" s="62"/>
      <c r="Y50" s="103"/>
      <c r="Z50" s="166"/>
      <c r="AA50" s="62"/>
      <c r="AB50" s="44"/>
      <c r="AC50" s="63"/>
      <c r="AD50" s="35" t="s">
        <v>142</v>
      </c>
      <c r="AE50" s="230" t="s">
        <v>341</v>
      </c>
    </row>
    <row r="51" spans="1:31" s="6" customFormat="1" ht="12.75">
      <c r="A51" s="224" t="s">
        <v>249</v>
      </c>
      <c r="B51" s="102" t="s">
        <v>159</v>
      </c>
      <c r="C51" s="112"/>
      <c r="D51" s="113"/>
      <c r="E51" s="113" t="s">
        <v>32</v>
      </c>
      <c r="F51" s="113"/>
      <c r="G51" s="113"/>
      <c r="H51" s="113"/>
      <c r="I51" s="114"/>
      <c r="J51" s="114"/>
      <c r="K51" s="165"/>
      <c r="L51" s="165"/>
      <c r="M51" s="165"/>
      <c r="N51" s="164"/>
      <c r="O51" s="21">
        <v>3</v>
      </c>
      <c r="P51" s="14"/>
      <c r="Q51" s="14"/>
      <c r="R51" s="22"/>
      <c r="S51" s="21">
        <v>2</v>
      </c>
      <c r="T51" s="55" t="s">
        <v>85</v>
      </c>
      <c r="U51" s="59"/>
      <c r="V51" s="73"/>
      <c r="W51" s="145"/>
      <c r="X51" s="59"/>
      <c r="Y51" s="73"/>
      <c r="Z51" s="145"/>
      <c r="AA51" s="59"/>
      <c r="AB51" s="45"/>
      <c r="AC51" s="64"/>
      <c r="AD51" s="161" t="s">
        <v>166</v>
      </c>
      <c r="AE51" s="161" t="s">
        <v>342</v>
      </c>
    </row>
    <row r="52" spans="1:31" s="6" customFormat="1" ht="12.75">
      <c r="A52" s="224" t="s">
        <v>250</v>
      </c>
      <c r="B52" s="102" t="s">
        <v>160</v>
      </c>
      <c r="C52" s="112"/>
      <c r="D52" s="113"/>
      <c r="E52" s="113" t="s">
        <v>32</v>
      </c>
      <c r="F52" s="113"/>
      <c r="G52" s="113"/>
      <c r="H52" s="113"/>
      <c r="I52" s="114"/>
      <c r="J52" s="114"/>
      <c r="K52" s="165"/>
      <c r="L52" s="165"/>
      <c r="M52" s="165"/>
      <c r="N52" s="164"/>
      <c r="O52" s="21">
        <v>3</v>
      </c>
      <c r="P52" s="14"/>
      <c r="Q52" s="14"/>
      <c r="R52" s="22"/>
      <c r="S52" s="21">
        <v>2</v>
      </c>
      <c r="T52" s="55" t="s">
        <v>85</v>
      </c>
      <c r="U52" s="20"/>
      <c r="V52" s="129"/>
      <c r="W52" s="134"/>
      <c r="X52" s="59"/>
      <c r="Y52" s="73"/>
      <c r="Z52" s="145"/>
      <c r="AA52" s="59"/>
      <c r="AB52" s="45"/>
      <c r="AC52" s="64"/>
      <c r="AD52" s="161" t="s">
        <v>161</v>
      </c>
      <c r="AE52" s="161" t="s">
        <v>343</v>
      </c>
    </row>
    <row r="53" spans="1:31" s="6" customFormat="1" ht="12.75">
      <c r="A53" s="108" t="s">
        <v>138</v>
      </c>
      <c r="B53" s="107" t="s">
        <v>139</v>
      </c>
      <c r="C53" s="112"/>
      <c r="D53" s="113"/>
      <c r="E53" s="113"/>
      <c r="F53" s="113"/>
      <c r="G53" s="113"/>
      <c r="H53" s="14" t="s">
        <v>32</v>
      </c>
      <c r="I53" s="114"/>
      <c r="J53" s="117"/>
      <c r="K53" s="74"/>
      <c r="L53" s="74"/>
      <c r="M53" s="74"/>
      <c r="N53" s="75"/>
      <c r="O53" s="115">
        <v>1</v>
      </c>
      <c r="P53" s="116"/>
      <c r="Q53" s="14"/>
      <c r="R53" s="22"/>
      <c r="S53" s="115">
        <v>1</v>
      </c>
      <c r="T53" s="55" t="s">
        <v>85</v>
      </c>
      <c r="U53" s="57"/>
      <c r="V53" s="132"/>
      <c r="W53" s="137"/>
      <c r="X53" s="59"/>
      <c r="Y53" s="73"/>
      <c r="Z53" s="145"/>
      <c r="AA53" s="59"/>
      <c r="AB53" s="45"/>
      <c r="AC53" s="64"/>
      <c r="AD53" s="110" t="s">
        <v>116</v>
      </c>
      <c r="AE53" s="145" t="s">
        <v>381</v>
      </c>
    </row>
    <row r="54" spans="1:31" s="6" customFormat="1" ht="12.75">
      <c r="A54" s="346" t="s">
        <v>34</v>
      </c>
      <c r="B54" s="347"/>
      <c r="C54" s="28">
        <f aca="true" t="shared" si="14" ref="C54:N54">SUMIF(C45:C53,"=x",$O45:$O53)+SUMIF(C45:C53,"=x",$P45:$P53)+SUMIF(C45:C53,"=x",$Q45:$Q53)</f>
        <v>0</v>
      </c>
      <c r="D54" s="29">
        <f t="shared" si="14"/>
        <v>0</v>
      </c>
      <c r="E54" s="29">
        <f t="shared" si="14"/>
        <v>8</v>
      </c>
      <c r="F54" s="29">
        <f t="shared" si="14"/>
        <v>2</v>
      </c>
      <c r="G54" s="29">
        <f t="shared" si="14"/>
        <v>2</v>
      </c>
      <c r="H54" s="29">
        <f t="shared" si="14"/>
        <v>1</v>
      </c>
      <c r="I54" s="76">
        <f t="shared" si="14"/>
        <v>0</v>
      </c>
      <c r="J54" s="76">
        <f t="shared" si="14"/>
        <v>0</v>
      </c>
      <c r="K54" s="76">
        <f t="shared" si="14"/>
        <v>0</v>
      </c>
      <c r="L54" s="76">
        <f t="shared" si="14"/>
        <v>0</v>
      </c>
      <c r="M54" s="76">
        <f t="shared" si="14"/>
        <v>0</v>
      </c>
      <c r="N54" s="77">
        <f t="shared" si="14"/>
        <v>0</v>
      </c>
      <c r="O54" s="348">
        <f>SUM(C54:N54)</f>
        <v>13</v>
      </c>
      <c r="P54" s="349"/>
      <c r="Q54" s="349"/>
      <c r="R54" s="349"/>
      <c r="S54" s="349"/>
      <c r="T54" s="350"/>
      <c r="U54" s="338"/>
      <c r="V54" s="339"/>
      <c r="W54" s="339"/>
      <c r="X54" s="339"/>
      <c r="Y54" s="339"/>
      <c r="Z54" s="339"/>
      <c r="AA54" s="339"/>
      <c r="AB54" s="339"/>
      <c r="AC54" s="339"/>
      <c r="AD54" s="339"/>
      <c r="AE54" s="340"/>
    </row>
    <row r="55" spans="1:31" s="6" customFormat="1" ht="12.75">
      <c r="A55" s="354" t="s">
        <v>35</v>
      </c>
      <c r="B55" s="355"/>
      <c r="C55" s="31">
        <f aca="true" t="shared" si="15" ref="C55:N55">SUMIF(C45:C53,"=x",$S45:$S53)</f>
        <v>0</v>
      </c>
      <c r="D55" s="32">
        <f t="shared" si="15"/>
        <v>0</v>
      </c>
      <c r="E55" s="32">
        <f t="shared" si="15"/>
        <v>7</v>
      </c>
      <c r="F55" s="32">
        <f t="shared" si="15"/>
        <v>3</v>
      </c>
      <c r="G55" s="32">
        <f t="shared" si="15"/>
        <v>2</v>
      </c>
      <c r="H55" s="32">
        <f t="shared" si="15"/>
        <v>2</v>
      </c>
      <c r="I55" s="78">
        <f t="shared" si="15"/>
        <v>0</v>
      </c>
      <c r="J55" s="78">
        <f t="shared" si="15"/>
        <v>0</v>
      </c>
      <c r="K55" s="78">
        <f t="shared" si="15"/>
        <v>0</v>
      </c>
      <c r="L55" s="78">
        <f t="shared" si="15"/>
        <v>0</v>
      </c>
      <c r="M55" s="78">
        <f t="shared" si="15"/>
        <v>0</v>
      </c>
      <c r="N55" s="79">
        <f t="shared" si="15"/>
        <v>0</v>
      </c>
      <c r="O55" s="356">
        <f>SUM(C55:N55)</f>
        <v>14</v>
      </c>
      <c r="P55" s="357"/>
      <c r="Q55" s="357"/>
      <c r="R55" s="357"/>
      <c r="S55" s="357"/>
      <c r="T55" s="358"/>
      <c r="U55" s="335"/>
      <c r="V55" s="336"/>
      <c r="W55" s="336"/>
      <c r="X55" s="336"/>
      <c r="Y55" s="336"/>
      <c r="Z55" s="336"/>
      <c r="AA55" s="336"/>
      <c r="AB55" s="336"/>
      <c r="AC55" s="336"/>
      <c r="AD55" s="336"/>
      <c r="AE55" s="337"/>
    </row>
    <row r="56" spans="1:31" s="6" customFormat="1" ht="12.75">
      <c r="A56" s="363" t="s">
        <v>36</v>
      </c>
      <c r="B56" s="364"/>
      <c r="C56" s="25">
        <f aca="true" t="shared" si="16" ref="C56:N56">SUMPRODUCT(--(C45:C53="x"),--($T45:$T53="K(5)"))</f>
        <v>0</v>
      </c>
      <c r="D56" s="26">
        <f t="shared" si="16"/>
        <v>0</v>
      </c>
      <c r="E56" s="26">
        <f t="shared" si="16"/>
        <v>3</v>
      </c>
      <c r="F56" s="26">
        <f t="shared" si="16"/>
        <v>1</v>
      </c>
      <c r="G56" s="26">
        <f t="shared" si="16"/>
        <v>1</v>
      </c>
      <c r="H56" s="26">
        <f t="shared" si="16"/>
        <v>1</v>
      </c>
      <c r="I56" s="80">
        <f t="shared" si="16"/>
        <v>0</v>
      </c>
      <c r="J56" s="80">
        <f t="shared" si="16"/>
        <v>0</v>
      </c>
      <c r="K56" s="80">
        <f t="shared" si="16"/>
        <v>0</v>
      </c>
      <c r="L56" s="80">
        <f t="shared" si="16"/>
        <v>0</v>
      </c>
      <c r="M56" s="80">
        <f t="shared" si="16"/>
        <v>0</v>
      </c>
      <c r="N56" s="81">
        <f t="shared" si="16"/>
        <v>0</v>
      </c>
      <c r="O56" s="365">
        <f>SUM(C56:N56)</f>
        <v>6</v>
      </c>
      <c r="P56" s="366"/>
      <c r="Q56" s="366"/>
      <c r="R56" s="366"/>
      <c r="S56" s="366"/>
      <c r="T56" s="367"/>
      <c r="U56" s="335"/>
      <c r="V56" s="336"/>
      <c r="W56" s="336"/>
      <c r="X56" s="336"/>
      <c r="Y56" s="336"/>
      <c r="Z56" s="336"/>
      <c r="AA56" s="336"/>
      <c r="AB56" s="336"/>
      <c r="AC56" s="336"/>
      <c r="AD56" s="336"/>
      <c r="AE56" s="337"/>
    </row>
    <row r="57" spans="1:31" s="6" customFormat="1" ht="12.75">
      <c r="A57" s="352" t="s">
        <v>674</v>
      </c>
      <c r="B57" s="353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5"/>
    </row>
    <row r="58" spans="1:31" s="6" customFormat="1" ht="12.75">
      <c r="A58" s="346" t="s">
        <v>34</v>
      </c>
      <c r="B58" s="347"/>
      <c r="C58" s="315"/>
      <c r="D58" s="316"/>
      <c r="E58" s="316"/>
      <c r="F58" s="316"/>
      <c r="G58" s="316"/>
      <c r="H58" s="316">
        <v>2</v>
      </c>
      <c r="I58" s="76"/>
      <c r="J58" s="76"/>
      <c r="K58" s="76"/>
      <c r="L58" s="76"/>
      <c r="M58" s="76"/>
      <c r="N58" s="77"/>
      <c r="O58" s="348">
        <f>SUM(C58:N58)</f>
        <v>2</v>
      </c>
      <c r="P58" s="349"/>
      <c r="Q58" s="349"/>
      <c r="R58" s="349"/>
      <c r="S58" s="349"/>
      <c r="T58" s="350"/>
      <c r="U58" s="335"/>
      <c r="V58" s="336"/>
      <c r="W58" s="336"/>
      <c r="X58" s="336"/>
      <c r="Y58" s="336"/>
      <c r="Z58" s="336"/>
      <c r="AA58" s="336"/>
      <c r="AB58" s="336"/>
      <c r="AC58" s="336"/>
      <c r="AD58" s="336"/>
      <c r="AE58" s="337"/>
    </row>
    <row r="59" spans="1:31" s="6" customFormat="1" ht="12.75">
      <c r="A59" s="354" t="s">
        <v>35</v>
      </c>
      <c r="B59" s="355"/>
      <c r="C59" s="317"/>
      <c r="D59" s="174"/>
      <c r="E59" s="174"/>
      <c r="F59" s="174"/>
      <c r="G59" s="174"/>
      <c r="H59" s="174">
        <v>2</v>
      </c>
      <c r="I59" s="78"/>
      <c r="J59" s="78"/>
      <c r="K59" s="78"/>
      <c r="L59" s="78"/>
      <c r="M59" s="78"/>
      <c r="N59" s="79"/>
      <c r="O59" s="356">
        <f>SUM(C59:N59)</f>
        <v>2</v>
      </c>
      <c r="P59" s="357"/>
      <c r="Q59" s="357"/>
      <c r="R59" s="357"/>
      <c r="S59" s="357"/>
      <c r="T59" s="358"/>
      <c r="U59" s="335"/>
      <c r="V59" s="336"/>
      <c r="W59" s="336"/>
      <c r="X59" s="336"/>
      <c r="Y59" s="336"/>
      <c r="Z59" s="336"/>
      <c r="AA59" s="336"/>
      <c r="AB59" s="336"/>
      <c r="AC59" s="336"/>
      <c r="AD59" s="336"/>
      <c r="AE59" s="337"/>
    </row>
    <row r="60" spans="1:31" s="6" customFormat="1" ht="12.75">
      <c r="A60" s="363" t="s">
        <v>36</v>
      </c>
      <c r="B60" s="364"/>
      <c r="C60" s="318"/>
      <c r="D60" s="319"/>
      <c r="E60" s="319"/>
      <c r="F60" s="319"/>
      <c r="G60" s="319"/>
      <c r="H60" s="319"/>
      <c r="I60" s="80"/>
      <c r="J60" s="80"/>
      <c r="K60" s="80"/>
      <c r="L60" s="80"/>
      <c r="M60" s="80"/>
      <c r="N60" s="81"/>
      <c r="O60" s="365">
        <f>SUM(C60:N60)</f>
        <v>0</v>
      </c>
      <c r="P60" s="366"/>
      <c r="Q60" s="366"/>
      <c r="R60" s="366"/>
      <c r="S60" s="366"/>
      <c r="T60" s="367"/>
      <c r="U60" s="335"/>
      <c r="V60" s="336"/>
      <c r="W60" s="336"/>
      <c r="X60" s="336"/>
      <c r="Y60" s="336"/>
      <c r="Z60" s="336"/>
      <c r="AA60" s="336"/>
      <c r="AB60" s="336"/>
      <c r="AC60" s="336"/>
      <c r="AD60" s="336"/>
      <c r="AE60" s="337"/>
    </row>
    <row r="61" spans="1:31" s="6" customFormat="1" ht="12.75">
      <c r="A61" s="352" t="s">
        <v>58</v>
      </c>
      <c r="B61" s="353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5"/>
    </row>
    <row r="62" spans="1:31" s="6" customFormat="1" ht="12.75">
      <c r="A62" s="224" t="s">
        <v>251</v>
      </c>
      <c r="B62" s="102" t="s">
        <v>145</v>
      </c>
      <c r="C62" s="20"/>
      <c r="D62" s="12"/>
      <c r="E62" s="12"/>
      <c r="F62" s="12"/>
      <c r="G62" s="12" t="s">
        <v>32</v>
      </c>
      <c r="H62" s="12"/>
      <c r="I62" s="74"/>
      <c r="J62" s="74"/>
      <c r="K62" s="74"/>
      <c r="L62" s="74"/>
      <c r="M62" s="74"/>
      <c r="N62" s="75"/>
      <c r="O62" s="21">
        <v>1</v>
      </c>
      <c r="P62" s="116"/>
      <c r="Q62" s="14"/>
      <c r="R62" s="22"/>
      <c r="S62" s="21">
        <v>1</v>
      </c>
      <c r="T62" s="55" t="s">
        <v>85</v>
      </c>
      <c r="U62" s="59"/>
      <c r="V62" s="73"/>
      <c r="W62" s="145"/>
      <c r="X62" s="59"/>
      <c r="Y62" s="73"/>
      <c r="Z62" s="145"/>
      <c r="AA62" s="59"/>
      <c r="AB62" s="45"/>
      <c r="AC62" s="64"/>
      <c r="AD62" s="110" t="s">
        <v>70</v>
      </c>
      <c r="AE62" s="110" t="s">
        <v>344</v>
      </c>
    </row>
    <row r="63" spans="1:31" s="6" customFormat="1" ht="12.75">
      <c r="A63" s="224" t="s">
        <v>252</v>
      </c>
      <c r="B63" s="102" t="s">
        <v>146</v>
      </c>
      <c r="C63" s="20"/>
      <c r="D63" s="12"/>
      <c r="E63" s="12"/>
      <c r="F63" s="12"/>
      <c r="G63" s="12" t="s">
        <v>32</v>
      </c>
      <c r="H63" s="12"/>
      <c r="I63" s="74"/>
      <c r="J63" s="74"/>
      <c r="K63" s="74"/>
      <c r="L63" s="74"/>
      <c r="M63" s="74"/>
      <c r="N63" s="75"/>
      <c r="O63" s="115"/>
      <c r="P63" s="116">
        <v>1</v>
      </c>
      <c r="Q63" s="14"/>
      <c r="R63" s="22"/>
      <c r="S63" s="115">
        <v>1</v>
      </c>
      <c r="T63" s="55" t="s">
        <v>84</v>
      </c>
      <c r="U63" s="59"/>
      <c r="V63" s="73"/>
      <c r="W63" s="145"/>
      <c r="X63" s="59"/>
      <c r="Y63" s="73"/>
      <c r="Z63" s="145"/>
      <c r="AA63" s="59"/>
      <c r="AB63" s="45"/>
      <c r="AC63" s="64"/>
      <c r="AD63" s="110" t="s">
        <v>151</v>
      </c>
      <c r="AE63" s="110" t="s">
        <v>345</v>
      </c>
    </row>
    <row r="64" spans="1:31" s="6" customFormat="1" ht="12.75">
      <c r="A64" s="111" t="s">
        <v>147</v>
      </c>
      <c r="B64" s="108" t="s">
        <v>148</v>
      </c>
      <c r="C64" s="20"/>
      <c r="D64" s="12"/>
      <c r="E64" s="12"/>
      <c r="F64" s="12"/>
      <c r="G64" s="12" t="s">
        <v>32</v>
      </c>
      <c r="H64" s="12"/>
      <c r="I64" s="74"/>
      <c r="J64" s="74"/>
      <c r="K64" s="74"/>
      <c r="L64" s="74"/>
      <c r="M64" s="74"/>
      <c r="N64" s="75"/>
      <c r="O64" s="115"/>
      <c r="P64" s="116">
        <v>3</v>
      </c>
      <c r="Q64" s="14"/>
      <c r="R64" s="22"/>
      <c r="S64" s="115">
        <v>2</v>
      </c>
      <c r="T64" s="55" t="s">
        <v>84</v>
      </c>
      <c r="U64" s="59"/>
      <c r="V64" s="73"/>
      <c r="W64" s="145"/>
      <c r="X64" s="59"/>
      <c r="Y64" s="73"/>
      <c r="Z64" s="145"/>
      <c r="AA64" s="59"/>
      <c r="AB64" s="45"/>
      <c r="AC64" s="64"/>
      <c r="AD64" s="110" t="s">
        <v>151</v>
      </c>
      <c r="AE64" s="145" t="s">
        <v>382</v>
      </c>
    </row>
    <row r="65" spans="1:31" s="6" customFormat="1" ht="12.75">
      <c r="A65" s="111" t="s">
        <v>149</v>
      </c>
      <c r="B65" s="108" t="s">
        <v>150</v>
      </c>
      <c r="C65" s="20"/>
      <c r="D65" s="12"/>
      <c r="E65" s="12"/>
      <c r="F65" s="12"/>
      <c r="G65" s="12"/>
      <c r="H65" s="12" t="s">
        <v>32</v>
      </c>
      <c r="I65" s="74"/>
      <c r="J65" s="74"/>
      <c r="K65" s="74"/>
      <c r="L65" s="74"/>
      <c r="M65" s="74"/>
      <c r="N65" s="75"/>
      <c r="O65" s="115"/>
      <c r="P65" s="116">
        <v>3</v>
      </c>
      <c r="Q65" s="14"/>
      <c r="R65" s="22"/>
      <c r="S65" s="115">
        <v>2</v>
      </c>
      <c r="T65" s="55" t="s">
        <v>84</v>
      </c>
      <c r="U65" s="20" t="s">
        <v>33</v>
      </c>
      <c r="V65" s="129" t="str">
        <f>A64</f>
        <v>bb5t8500</v>
      </c>
      <c r="W65" s="134" t="str">
        <f>B64</f>
        <v>Tantermi demonstrációs gyakorlatok</v>
      </c>
      <c r="X65" s="59"/>
      <c r="Y65" s="73"/>
      <c r="Z65" s="145"/>
      <c r="AA65" s="59"/>
      <c r="AB65" s="45"/>
      <c r="AC65" s="64"/>
      <c r="AD65" s="110" t="s">
        <v>151</v>
      </c>
      <c r="AE65" s="145" t="s">
        <v>383</v>
      </c>
    </row>
    <row r="66" spans="1:31" s="6" customFormat="1" ht="12.75">
      <c r="A66" s="346" t="s">
        <v>34</v>
      </c>
      <c r="B66" s="347"/>
      <c r="C66" s="28">
        <f>SUMIF(C62:C65,"=x",$O62:$O65)+SUMIF(C62:C65,"=x",$P62:$P65)+SUMIF(C62:C65,"=x",$Q62:$Q65)</f>
        <v>0</v>
      </c>
      <c r="D66" s="29">
        <f aca="true" t="shared" si="17" ref="D66:N66">SUMIF(D62:D65,"=x",$O62:$O65)+SUMIF(D62:D65,"=x",$P62:$P65)+SUMIF(D62:D65,"=x",$Q62:$Q65)</f>
        <v>0</v>
      </c>
      <c r="E66" s="29">
        <f t="shared" si="17"/>
        <v>0</v>
      </c>
      <c r="F66" s="29">
        <f t="shared" si="17"/>
        <v>0</v>
      </c>
      <c r="G66" s="29">
        <f t="shared" si="17"/>
        <v>5</v>
      </c>
      <c r="H66" s="29">
        <f t="shared" si="17"/>
        <v>3</v>
      </c>
      <c r="I66" s="76">
        <f t="shared" si="17"/>
        <v>0</v>
      </c>
      <c r="J66" s="76">
        <f t="shared" si="17"/>
        <v>0</v>
      </c>
      <c r="K66" s="76">
        <f t="shared" si="17"/>
        <v>0</v>
      </c>
      <c r="L66" s="76">
        <f t="shared" si="17"/>
        <v>0</v>
      </c>
      <c r="M66" s="76">
        <f t="shared" si="17"/>
        <v>0</v>
      </c>
      <c r="N66" s="77">
        <f t="shared" si="17"/>
        <v>0</v>
      </c>
      <c r="O66" s="348">
        <f>SUM(C66:N66)</f>
        <v>8</v>
      </c>
      <c r="P66" s="349"/>
      <c r="Q66" s="349"/>
      <c r="R66" s="349"/>
      <c r="S66" s="349"/>
      <c r="T66" s="350"/>
      <c r="U66" s="338"/>
      <c r="V66" s="339"/>
      <c r="W66" s="339"/>
      <c r="X66" s="339"/>
      <c r="Y66" s="339"/>
      <c r="Z66" s="339"/>
      <c r="AA66" s="339"/>
      <c r="AB66" s="339"/>
      <c r="AC66" s="339"/>
      <c r="AD66" s="339"/>
      <c r="AE66" s="340"/>
    </row>
    <row r="67" spans="1:31" s="6" customFormat="1" ht="12.75">
      <c r="A67" s="354" t="s">
        <v>35</v>
      </c>
      <c r="B67" s="355"/>
      <c r="C67" s="31">
        <f>SUMIF(C62:C65,"=x",$S62:$S65)</f>
        <v>0</v>
      </c>
      <c r="D67" s="32">
        <f aca="true" t="shared" si="18" ref="D67:N67">SUMIF(D62:D65,"=x",$S62:$S65)</f>
        <v>0</v>
      </c>
      <c r="E67" s="32">
        <f t="shared" si="18"/>
        <v>0</v>
      </c>
      <c r="F67" s="32">
        <f t="shared" si="18"/>
        <v>0</v>
      </c>
      <c r="G67" s="32">
        <f t="shared" si="18"/>
        <v>4</v>
      </c>
      <c r="H67" s="32">
        <f t="shared" si="18"/>
        <v>2</v>
      </c>
      <c r="I67" s="78">
        <f t="shared" si="18"/>
        <v>0</v>
      </c>
      <c r="J67" s="78">
        <f t="shared" si="18"/>
        <v>0</v>
      </c>
      <c r="K67" s="78">
        <f t="shared" si="18"/>
        <v>0</v>
      </c>
      <c r="L67" s="78">
        <f t="shared" si="18"/>
        <v>0</v>
      </c>
      <c r="M67" s="78">
        <f t="shared" si="18"/>
        <v>0</v>
      </c>
      <c r="N67" s="79">
        <f t="shared" si="18"/>
        <v>0</v>
      </c>
      <c r="O67" s="356">
        <f>SUM(C67:N67)</f>
        <v>6</v>
      </c>
      <c r="P67" s="357"/>
      <c r="Q67" s="357"/>
      <c r="R67" s="357"/>
      <c r="S67" s="357"/>
      <c r="T67" s="358"/>
      <c r="U67" s="335"/>
      <c r="V67" s="336"/>
      <c r="W67" s="336"/>
      <c r="X67" s="336"/>
      <c r="Y67" s="336"/>
      <c r="Z67" s="336"/>
      <c r="AA67" s="336"/>
      <c r="AB67" s="336"/>
      <c r="AC67" s="336"/>
      <c r="AD67" s="336"/>
      <c r="AE67" s="337"/>
    </row>
    <row r="68" spans="1:31" s="6" customFormat="1" ht="12.75">
      <c r="A68" s="363" t="s">
        <v>36</v>
      </c>
      <c r="B68" s="364"/>
      <c r="C68" s="25">
        <f>SUMPRODUCT(--(C62:C65="x"),--($T62:$T65="K(5)"))</f>
        <v>0</v>
      </c>
      <c r="D68" s="26">
        <f aca="true" t="shared" si="19" ref="D68:N68">SUMPRODUCT(--(D62:D65="x"),--($T62:$T65="K(5)"))</f>
        <v>0</v>
      </c>
      <c r="E68" s="26">
        <f t="shared" si="19"/>
        <v>0</v>
      </c>
      <c r="F68" s="26">
        <f t="shared" si="19"/>
        <v>0</v>
      </c>
      <c r="G68" s="26">
        <f t="shared" si="19"/>
        <v>1</v>
      </c>
      <c r="H68" s="26">
        <f t="shared" si="19"/>
        <v>0</v>
      </c>
      <c r="I68" s="80">
        <f t="shared" si="19"/>
        <v>0</v>
      </c>
      <c r="J68" s="80">
        <f t="shared" si="19"/>
        <v>0</v>
      </c>
      <c r="K68" s="80">
        <f t="shared" si="19"/>
        <v>0</v>
      </c>
      <c r="L68" s="80">
        <f t="shared" si="19"/>
        <v>0</v>
      </c>
      <c r="M68" s="80">
        <f t="shared" si="19"/>
        <v>0</v>
      </c>
      <c r="N68" s="81">
        <f t="shared" si="19"/>
        <v>0</v>
      </c>
      <c r="O68" s="365">
        <f>SUM(C68:N68)</f>
        <v>1</v>
      </c>
      <c r="P68" s="366"/>
      <c r="Q68" s="366"/>
      <c r="R68" s="366"/>
      <c r="S68" s="366"/>
      <c r="T68" s="367"/>
      <c r="U68" s="335"/>
      <c r="V68" s="336"/>
      <c r="W68" s="336"/>
      <c r="X68" s="336"/>
      <c r="Y68" s="336"/>
      <c r="Z68" s="336"/>
      <c r="AA68" s="336"/>
      <c r="AB68" s="336"/>
      <c r="AC68" s="336"/>
      <c r="AD68" s="336"/>
      <c r="AE68" s="337"/>
    </row>
    <row r="69" spans="1:31" s="6" customFormat="1" ht="12.75">
      <c r="A69" s="352" t="s">
        <v>9</v>
      </c>
      <c r="B69" s="353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5"/>
    </row>
    <row r="70" spans="1:31" s="6" customFormat="1" ht="12.75">
      <c r="A70" s="346" t="s">
        <v>34</v>
      </c>
      <c r="B70" s="347"/>
      <c r="C70" s="28">
        <f aca="true" t="shared" si="20" ref="C70:N72">SUMIF($A3:$A69,$A70,C3:C69)</f>
        <v>17</v>
      </c>
      <c r="D70" s="29">
        <f t="shared" si="20"/>
        <v>14</v>
      </c>
      <c r="E70" s="29">
        <f t="shared" si="20"/>
        <v>14</v>
      </c>
      <c r="F70" s="29">
        <f t="shared" si="20"/>
        <v>9</v>
      </c>
      <c r="G70" s="29">
        <f t="shared" si="20"/>
        <v>15</v>
      </c>
      <c r="H70" s="29">
        <f t="shared" si="20"/>
        <v>12</v>
      </c>
      <c r="I70" s="76">
        <f t="shared" si="20"/>
        <v>0</v>
      </c>
      <c r="J70" s="76">
        <f t="shared" si="20"/>
        <v>0</v>
      </c>
      <c r="K70" s="76">
        <f t="shared" si="20"/>
        <v>0</v>
      </c>
      <c r="L70" s="76">
        <f t="shared" si="20"/>
        <v>0</v>
      </c>
      <c r="M70" s="76">
        <f t="shared" si="20"/>
        <v>0</v>
      </c>
      <c r="N70" s="77">
        <f t="shared" si="20"/>
        <v>0</v>
      </c>
      <c r="O70" s="348">
        <f>SUM(C70:N70)</f>
        <v>81</v>
      </c>
      <c r="P70" s="349"/>
      <c r="Q70" s="349"/>
      <c r="R70" s="349"/>
      <c r="S70" s="349"/>
      <c r="T70" s="350"/>
      <c r="U70" s="335"/>
      <c r="V70" s="336"/>
      <c r="W70" s="336"/>
      <c r="X70" s="336"/>
      <c r="Y70" s="336"/>
      <c r="Z70" s="336"/>
      <c r="AA70" s="336"/>
      <c r="AB70" s="336"/>
      <c r="AC70" s="336"/>
      <c r="AD70" s="336"/>
      <c r="AE70" s="337"/>
    </row>
    <row r="71" spans="1:31" s="6" customFormat="1" ht="12.75">
      <c r="A71" s="354" t="s">
        <v>35</v>
      </c>
      <c r="B71" s="355"/>
      <c r="C71" s="31">
        <f t="shared" si="20"/>
        <v>13</v>
      </c>
      <c r="D71" s="32">
        <f t="shared" si="20"/>
        <v>14</v>
      </c>
      <c r="E71" s="32">
        <f t="shared" si="20"/>
        <v>13</v>
      </c>
      <c r="F71" s="32">
        <f t="shared" si="20"/>
        <v>11</v>
      </c>
      <c r="G71" s="32">
        <f t="shared" si="20"/>
        <v>14</v>
      </c>
      <c r="H71" s="32">
        <f t="shared" si="20"/>
        <v>12</v>
      </c>
      <c r="I71" s="78">
        <f t="shared" si="20"/>
        <v>0</v>
      </c>
      <c r="J71" s="78">
        <f t="shared" si="20"/>
        <v>0</v>
      </c>
      <c r="K71" s="78">
        <f t="shared" si="20"/>
        <v>0</v>
      </c>
      <c r="L71" s="78">
        <f t="shared" si="20"/>
        <v>0</v>
      </c>
      <c r="M71" s="78">
        <f t="shared" si="20"/>
        <v>0</v>
      </c>
      <c r="N71" s="79">
        <f t="shared" si="20"/>
        <v>0</v>
      </c>
      <c r="O71" s="356">
        <f>SUM(C71:N71)</f>
        <v>77</v>
      </c>
      <c r="P71" s="357"/>
      <c r="Q71" s="357"/>
      <c r="R71" s="357"/>
      <c r="S71" s="357"/>
      <c r="T71" s="358"/>
      <c r="U71" s="335"/>
      <c r="V71" s="336"/>
      <c r="W71" s="336"/>
      <c r="X71" s="336"/>
      <c r="Y71" s="336"/>
      <c r="Z71" s="336"/>
      <c r="AA71" s="336"/>
      <c r="AB71" s="336"/>
      <c r="AC71" s="336"/>
      <c r="AD71" s="336"/>
      <c r="AE71" s="337"/>
    </row>
    <row r="72" spans="1:31" s="6" customFormat="1" ht="12.75">
      <c r="A72" s="363" t="s">
        <v>36</v>
      </c>
      <c r="B72" s="364"/>
      <c r="C72" s="25">
        <f t="shared" si="20"/>
        <v>3</v>
      </c>
      <c r="D72" s="26">
        <f t="shared" si="20"/>
        <v>3</v>
      </c>
      <c r="E72" s="26">
        <f t="shared" si="20"/>
        <v>3</v>
      </c>
      <c r="F72" s="26">
        <f t="shared" si="20"/>
        <v>2</v>
      </c>
      <c r="G72" s="26">
        <f t="shared" si="20"/>
        <v>5</v>
      </c>
      <c r="H72" s="26">
        <f t="shared" si="20"/>
        <v>4</v>
      </c>
      <c r="I72" s="80">
        <f t="shared" si="20"/>
        <v>0</v>
      </c>
      <c r="J72" s="80">
        <f t="shared" si="20"/>
        <v>0</v>
      </c>
      <c r="K72" s="80">
        <f t="shared" si="20"/>
        <v>0</v>
      </c>
      <c r="L72" s="80">
        <f t="shared" si="20"/>
        <v>0</v>
      </c>
      <c r="M72" s="80">
        <f t="shared" si="20"/>
        <v>0</v>
      </c>
      <c r="N72" s="81">
        <f t="shared" si="20"/>
        <v>0</v>
      </c>
      <c r="O72" s="365">
        <f>SUM(C72:N72)</f>
        <v>20</v>
      </c>
      <c r="P72" s="366"/>
      <c r="Q72" s="366"/>
      <c r="R72" s="366"/>
      <c r="S72" s="366"/>
      <c r="T72" s="367"/>
      <c r="U72" s="335"/>
      <c r="V72" s="336"/>
      <c r="W72" s="336"/>
      <c r="X72" s="336"/>
      <c r="Y72" s="336"/>
      <c r="Z72" s="336"/>
      <c r="AA72" s="336"/>
      <c r="AB72" s="336"/>
      <c r="AC72" s="336"/>
      <c r="AD72" s="336"/>
      <c r="AE72" s="337"/>
    </row>
    <row r="73" spans="1:31" s="6" customFormat="1" ht="13.5" thickBot="1">
      <c r="A73" s="374" t="s">
        <v>42</v>
      </c>
      <c r="B73" s="375"/>
      <c r="C73" s="70">
        <f>14</f>
        <v>14</v>
      </c>
      <c r="D73" s="71">
        <f>13</f>
        <v>13</v>
      </c>
      <c r="E73" s="71">
        <f>12</f>
        <v>12</v>
      </c>
      <c r="F73" s="71">
        <f>11</f>
        <v>11</v>
      </c>
      <c r="G73" s="71">
        <f>11+2</f>
        <v>13</v>
      </c>
      <c r="H73" s="71">
        <f>10+2</f>
        <v>12</v>
      </c>
      <c r="I73" s="82"/>
      <c r="J73" s="82"/>
      <c r="K73" s="82"/>
      <c r="L73" s="82"/>
      <c r="M73" s="82"/>
      <c r="N73" s="83"/>
      <c r="O73" s="376">
        <f>SUM(C73:N73)</f>
        <v>75</v>
      </c>
      <c r="P73" s="377"/>
      <c r="Q73" s="377"/>
      <c r="R73" s="377"/>
      <c r="S73" s="377"/>
      <c r="T73" s="378"/>
      <c r="U73" s="341"/>
      <c r="V73" s="342"/>
      <c r="W73" s="342"/>
      <c r="X73" s="342"/>
      <c r="Y73" s="342"/>
      <c r="Z73" s="342"/>
      <c r="AA73" s="342"/>
      <c r="AB73" s="342"/>
      <c r="AC73" s="342"/>
      <c r="AD73" s="342"/>
      <c r="AE73" s="34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0" t="s">
        <v>28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15" t="s">
        <v>56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15" t="s">
        <v>57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0" t="s">
        <v>5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15" t="s">
        <v>53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15" t="s">
        <v>54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15" t="s">
        <v>55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10" t="s">
        <v>6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16" t="s">
        <v>50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17" t="s">
        <v>51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 customHeight="1">
      <c r="A88" s="15" t="s">
        <v>52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</sheetData>
  <sheetProtection/>
  <mergeCells count="112">
    <mergeCell ref="A60:B60"/>
    <mergeCell ref="O60:T60"/>
    <mergeCell ref="U60:AE60"/>
    <mergeCell ref="A1:B1"/>
    <mergeCell ref="A2:B2"/>
    <mergeCell ref="A3:L3"/>
    <mergeCell ref="O20:T20"/>
    <mergeCell ref="O21:T21"/>
    <mergeCell ref="O22:T22"/>
    <mergeCell ref="O56:T56"/>
    <mergeCell ref="A66:B66"/>
    <mergeCell ref="O66:T66"/>
    <mergeCell ref="A55:B55"/>
    <mergeCell ref="O55:T55"/>
    <mergeCell ref="A4:A5"/>
    <mergeCell ref="B4:B5"/>
    <mergeCell ref="T4:T5"/>
    <mergeCell ref="O4:R4"/>
    <mergeCell ref="A21:B21"/>
    <mergeCell ref="A22:B22"/>
    <mergeCell ref="A61:B61"/>
    <mergeCell ref="C61:N61"/>
    <mergeCell ref="O61:T61"/>
    <mergeCell ref="U61:AE61"/>
    <mergeCell ref="A56:B56"/>
    <mergeCell ref="A73:B73"/>
    <mergeCell ref="O73:T73"/>
    <mergeCell ref="A67:B67"/>
    <mergeCell ref="O67:T67"/>
    <mergeCell ref="A68:B68"/>
    <mergeCell ref="O68:T68"/>
    <mergeCell ref="A72:B72"/>
    <mergeCell ref="O72:T72"/>
    <mergeCell ref="A71:B71"/>
    <mergeCell ref="O71:T71"/>
    <mergeCell ref="A69:B69"/>
    <mergeCell ref="C69:N69"/>
    <mergeCell ref="O69:T69"/>
    <mergeCell ref="A70:B70"/>
    <mergeCell ref="O70:T70"/>
    <mergeCell ref="A57:B57"/>
    <mergeCell ref="C57:N57"/>
    <mergeCell ref="O57:T57"/>
    <mergeCell ref="U57:AE57"/>
    <mergeCell ref="A58:B58"/>
    <mergeCell ref="O58:T58"/>
    <mergeCell ref="U58:AE58"/>
    <mergeCell ref="A59:B59"/>
    <mergeCell ref="O59:T59"/>
    <mergeCell ref="U59:AE59"/>
    <mergeCell ref="A54:B54"/>
    <mergeCell ref="O54:T54"/>
    <mergeCell ref="C4:N4"/>
    <mergeCell ref="S4:S5"/>
    <mergeCell ref="U4:W5"/>
    <mergeCell ref="X4:Z5"/>
    <mergeCell ref="U43:AE43"/>
    <mergeCell ref="U44:AE44"/>
    <mergeCell ref="U54:AE54"/>
    <mergeCell ref="U13:AE13"/>
    <mergeCell ref="U20:AE20"/>
    <mergeCell ref="U21:AE21"/>
    <mergeCell ref="U22:AE22"/>
    <mergeCell ref="U41:AE41"/>
    <mergeCell ref="U23:AE23"/>
    <mergeCell ref="U42:AE42"/>
    <mergeCell ref="A44:B44"/>
    <mergeCell ref="C44:N44"/>
    <mergeCell ref="O44:T44"/>
    <mergeCell ref="A20:B20"/>
    <mergeCell ref="A11:B11"/>
    <mergeCell ref="O11:T11"/>
    <mergeCell ref="C13:N13"/>
    <mergeCell ref="O13:T13"/>
    <mergeCell ref="A13:B13"/>
    <mergeCell ref="A12:B12"/>
    <mergeCell ref="A43:B43"/>
    <mergeCell ref="O43:T43"/>
    <mergeCell ref="A23:B23"/>
    <mergeCell ref="A41:B41"/>
    <mergeCell ref="O41:T41"/>
    <mergeCell ref="C23:N23"/>
    <mergeCell ref="O23:T23"/>
    <mergeCell ref="A42:B42"/>
    <mergeCell ref="O42:T42"/>
    <mergeCell ref="AE4:AE5"/>
    <mergeCell ref="U6:AE6"/>
    <mergeCell ref="U9:AE9"/>
    <mergeCell ref="U10:AE10"/>
    <mergeCell ref="U11:AE11"/>
    <mergeCell ref="AD4:AD5"/>
    <mergeCell ref="AA4:AC5"/>
    <mergeCell ref="U12:AE12"/>
    <mergeCell ref="A9:B9"/>
    <mergeCell ref="O9:T9"/>
    <mergeCell ref="C6:N6"/>
    <mergeCell ref="O6:T6"/>
    <mergeCell ref="A6:B6"/>
    <mergeCell ref="O12:T12"/>
    <mergeCell ref="A10:B10"/>
    <mergeCell ref="O10:T10"/>
    <mergeCell ref="C12:N12"/>
    <mergeCell ref="U72:AE72"/>
    <mergeCell ref="U55:AE55"/>
    <mergeCell ref="U56:AE56"/>
    <mergeCell ref="U66:AE66"/>
    <mergeCell ref="U73:AE73"/>
    <mergeCell ref="U67:AE67"/>
    <mergeCell ref="U68:AE68"/>
    <mergeCell ref="U69:AE69"/>
    <mergeCell ref="U70:AE70"/>
    <mergeCell ref="U71:AE7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9"/>
  <sheetViews>
    <sheetView showGridLines="0" zoomScale="90" zoomScaleNormal="90" zoomScaleSheetLayoutView="100" zoomScalePageLayoutView="0" workbookViewId="0" topLeftCell="A1">
      <pane xSplit="2" ySplit="5" topLeftCell="Q6" activePane="bottomRight" state="frozen"/>
      <selection pane="topLeft" activeCell="A61" sqref="A61:B62"/>
      <selection pane="topRight" activeCell="A61" sqref="A61:B62"/>
      <selection pane="bottomLeft" activeCell="A61" sqref="A61:B62"/>
      <selection pane="bottomRight" activeCell="A18" sqref="A18:IV19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81" t="s">
        <v>393</v>
      </c>
      <c r="B1" s="38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82" t="s">
        <v>394</v>
      </c>
      <c r="B2" s="38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3" t="s">
        <v>395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59" t="s">
        <v>1</v>
      </c>
      <c r="B4" s="359" t="s">
        <v>0</v>
      </c>
      <c r="C4" s="368" t="s">
        <v>28</v>
      </c>
      <c r="D4" s="369"/>
      <c r="E4" s="369"/>
      <c r="F4" s="369"/>
      <c r="G4" s="369"/>
      <c r="H4" s="370"/>
      <c r="I4" s="370"/>
      <c r="J4" s="370"/>
      <c r="K4" s="370"/>
      <c r="L4" s="370"/>
      <c r="M4" s="370"/>
      <c r="N4" s="371"/>
      <c r="O4" s="368" t="s">
        <v>29</v>
      </c>
      <c r="P4" s="369"/>
      <c r="Q4" s="369"/>
      <c r="R4" s="369"/>
      <c r="S4" s="372" t="s">
        <v>30</v>
      </c>
      <c r="T4" s="379" t="s">
        <v>31</v>
      </c>
      <c r="U4" s="359" t="s">
        <v>2</v>
      </c>
      <c r="V4" s="359"/>
      <c r="W4" s="359"/>
      <c r="X4" s="359" t="s">
        <v>3</v>
      </c>
      <c r="Y4" s="359"/>
      <c r="Z4" s="359"/>
      <c r="AA4" s="359" t="s">
        <v>8</v>
      </c>
      <c r="AB4" s="359"/>
      <c r="AC4" s="359"/>
      <c r="AD4" s="359" t="s">
        <v>4</v>
      </c>
      <c r="AE4" s="359" t="s">
        <v>293</v>
      </c>
    </row>
    <row r="5" spans="1:31" ht="12.75" customHeight="1">
      <c r="A5" s="360"/>
      <c r="B5" s="360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1">
        <v>12</v>
      </c>
      <c r="O5" s="52" t="s">
        <v>47</v>
      </c>
      <c r="P5" s="53" t="s">
        <v>46</v>
      </c>
      <c r="Q5" s="53" t="s">
        <v>48</v>
      </c>
      <c r="R5" s="53" t="s">
        <v>49</v>
      </c>
      <c r="S5" s="373"/>
      <c r="T5" s="38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</row>
    <row r="6" spans="1:31" s="6" customFormat="1" ht="12.75">
      <c r="A6" s="352" t="s">
        <v>7</v>
      </c>
      <c r="B6" s="353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236"/>
      <c r="V6" s="236"/>
      <c r="W6" s="236"/>
      <c r="X6" s="236"/>
      <c r="Y6" s="236"/>
      <c r="Z6" s="236"/>
      <c r="AA6" s="236"/>
      <c r="AB6" s="236"/>
      <c r="AC6" s="351"/>
      <c r="AD6" s="351"/>
      <c r="AE6" s="384"/>
    </row>
    <row r="7" spans="1:31" s="6" customFormat="1" ht="12.75">
      <c r="A7" s="102" t="s">
        <v>396</v>
      </c>
      <c r="B7" s="237" t="s">
        <v>397</v>
      </c>
      <c r="C7" s="20" t="s">
        <v>32</v>
      </c>
      <c r="D7" s="12"/>
      <c r="E7" s="12"/>
      <c r="F7" s="12"/>
      <c r="G7" s="12"/>
      <c r="H7" s="12"/>
      <c r="I7" s="165"/>
      <c r="J7" s="165"/>
      <c r="K7" s="165"/>
      <c r="L7" s="165"/>
      <c r="M7" s="165"/>
      <c r="N7" s="164"/>
      <c r="O7" s="21"/>
      <c r="P7" s="14">
        <v>2</v>
      </c>
      <c r="Q7" s="14"/>
      <c r="R7" s="22"/>
      <c r="S7" s="21">
        <v>0</v>
      </c>
      <c r="T7" s="238" t="s">
        <v>398</v>
      </c>
      <c r="U7" s="21"/>
      <c r="V7" s="14"/>
      <c r="W7" s="55"/>
      <c r="X7" s="21"/>
      <c r="Y7" s="14"/>
      <c r="Z7" s="55"/>
      <c r="AA7" s="21"/>
      <c r="AB7" s="14"/>
      <c r="AC7" s="55"/>
      <c r="AD7" s="239" t="s">
        <v>399</v>
      </c>
      <c r="AE7" s="166" t="s">
        <v>400</v>
      </c>
    </row>
    <row r="8" spans="1:31" s="6" customFormat="1" ht="13.5" thickBot="1">
      <c r="A8" s="102" t="s">
        <v>401</v>
      </c>
      <c r="B8" s="240" t="s">
        <v>402</v>
      </c>
      <c r="C8" s="20" t="s">
        <v>32</v>
      </c>
      <c r="D8" s="12"/>
      <c r="E8" s="12"/>
      <c r="F8" s="12"/>
      <c r="G8" s="12"/>
      <c r="H8" s="12"/>
      <c r="I8" s="165"/>
      <c r="J8" s="165"/>
      <c r="K8" s="165"/>
      <c r="L8" s="165"/>
      <c r="M8" s="165"/>
      <c r="N8" s="164"/>
      <c r="O8" s="21"/>
      <c r="P8" s="14">
        <v>2</v>
      </c>
      <c r="Q8" s="14"/>
      <c r="R8" s="22"/>
      <c r="S8" s="21">
        <v>0</v>
      </c>
      <c r="T8" s="238" t="s">
        <v>398</v>
      </c>
      <c r="U8" s="21"/>
      <c r="V8" s="14"/>
      <c r="W8" s="55"/>
      <c r="X8" s="21"/>
      <c r="Y8" s="14"/>
      <c r="Z8" s="55"/>
      <c r="AA8" s="21"/>
      <c r="AB8" s="14"/>
      <c r="AC8" s="55"/>
      <c r="AD8" s="320" t="s">
        <v>684</v>
      </c>
      <c r="AE8" s="171" t="s">
        <v>404</v>
      </c>
    </row>
    <row r="9" spans="1:31" s="6" customFormat="1" ht="12.75">
      <c r="A9" s="346" t="s">
        <v>34</v>
      </c>
      <c r="B9" s="347"/>
      <c r="C9" s="28">
        <f>SUMIF(C7:C8,"=x",$O7:$O8)+SUMIF(C7:C8,"=x",$P7:$P8)+SUMIF(C7:C8,"=x",$Q7:$Q8)</f>
        <v>4</v>
      </c>
      <c r="D9" s="29">
        <f aca="true" t="shared" si="0" ref="D9:N9">SUMIF(D7:D8,"=x",$O7:$O8)+SUMIF(D7:D8,"=x",$P7:$P8)+SUMIF(D7:D8,"=x",$Q7:$Q8)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7">
        <f t="shared" si="0"/>
        <v>0</v>
      </c>
      <c r="O9" s="348">
        <f>SUM(C9:N9)</f>
        <v>4</v>
      </c>
      <c r="P9" s="349"/>
      <c r="Q9" s="349"/>
      <c r="R9" s="349"/>
      <c r="S9" s="349"/>
      <c r="T9" s="350"/>
      <c r="U9" s="241"/>
      <c r="V9" s="242"/>
      <c r="W9" s="242"/>
      <c r="X9" s="242"/>
      <c r="Y9" s="242"/>
      <c r="Z9" s="242"/>
      <c r="AA9" s="242"/>
      <c r="AB9" s="242"/>
      <c r="AC9" s="242"/>
      <c r="AD9" s="243"/>
      <c r="AE9" s="244"/>
    </row>
    <row r="10" spans="1:31" s="6" customFormat="1" ht="12.75">
      <c r="A10" s="354" t="s">
        <v>35</v>
      </c>
      <c r="B10" s="355"/>
      <c r="C10" s="31">
        <f aca="true" t="shared" si="1" ref="C10:N10">SUMIF(C8:C8,"=x",$S8:$S8)</f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78">
        <f t="shared" si="1"/>
        <v>0</v>
      </c>
      <c r="J10" s="78">
        <f t="shared" si="1"/>
        <v>0</v>
      </c>
      <c r="K10" s="78">
        <f t="shared" si="1"/>
        <v>0</v>
      </c>
      <c r="L10" s="78">
        <f t="shared" si="1"/>
        <v>0</v>
      </c>
      <c r="M10" s="78">
        <f t="shared" si="1"/>
        <v>0</v>
      </c>
      <c r="N10" s="79">
        <f t="shared" si="1"/>
        <v>0</v>
      </c>
      <c r="O10" s="356">
        <f>SUM(C10:N10)</f>
        <v>0</v>
      </c>
      <c r="P10" s="357"/>
      <c r="Q10" s="357"/>
      <c r="R10" s="357"/>
      <c r="S10" s="357"/>
      <c r="T10" s="358"/>
      <c r="U10" s="245"/>
      <c r="V10" s="246"/>
      <c r="W10" s="246"/>
      <c r="X10" s="246"/>
      <c r="Y10" s="246"/>
      <c r="Z10" s="246"/>
      <c r="AA10" s="246"/>
      <c r="AB10" s="246"/>
      <c r="AC10" s="246"/>
      <c r="AD10" s="246"/>
      <c r="AE10" s="247"/>
    </row>
    <row r="11" spans="1:31" s="6" customFormat="1" ht="12.75">
      <c r="A11" s="363" t="s">
        <v>36</v>
      </c>
      <c r="B11" s="364"/>
      <c r="C11" s="25">
        <f aca="true" t="shared" si="2" ref="C11:N11">SUMPRODUCT(--(C8:C8="x"),--($T8:$T8="K"))</f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80">
        <f t="shared" si="2"/>
        <v>0</v>
      </c>
      <c r="J11" s="80">
        <f t="shared" si="2"/>
        <v>0</v>
      </c>
      <c r="K11" s="80">
        <f t="shared" si="2"/>
        <v>0</v>
      </c>
      <c r="L11" s="80">
        <f t="shared" si="2"/>
        <v>0</v>
      </c>
      <c r="M11" s="80">
        <f t="shared" si="2"/>
        <v>0</v>
      </c>
      <c r="N11" s="81">
        <f t="shared" si="2"/>
        <v>0</v>
      </c>
      <c r="O11" s="365">
        <f>SUM(C11:N11)</f>
        <v>0</v>
      </c>
      <c r="P11" s="366"/>
      <c r="Q11" s="366"/>
      <c r="R11" s="366"/>
      <c r="S11" s="366"/>
      <c r="T11" s="367"/>
      <c r="U11" s="245"/>
      <c r="V11" s="248"/>
      <c r="W11" s="248"/>
      <c r="X11" s="248"/>
      <c r="Y11" s="248"/>
      <c r="Z11" s="248"/>
      <c r="AA11" s="248"/>
      <c r="AB11" s="248"/>
      <c r="AC11" s="248"/>
      <c r="AD11" s="248"/>
      <c r="AE11" s="249"/>
    </row>
    <row r="12" spans="1:31" s="6" customFormat="1" ht="12.75">
      <c r="A12" s="250" t="s">
        <v>405</v>
      </c>
      <c r="B12" s="251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84"/>
    </row>
    <row r="13" spans="1:31" s="6" customFormat="1" ht="12.75">
      <c r="A13" s="102" t="s">
        <v>406</v>
      </c>
      <c r="B13" s="18" t="s">
        <v>407</v>
      </c>
      <c r="C13" s="20" t="s">
        <v>32</v>
      </c>
      <c r="D13" s="12"/>
      <c r="E13" s="12"/>
      <c r="F13" s="12"/>
      <c r="G13" s="12"/>
      <c r="H13" s="12"/>
      <c r="I13" s="165"/>
      <c r="J13" s="165"/>
      <c r="K13" s="165"/>
      <c r="L13" s="165"/>
      <c r="M13" s="165"/>
      <c r="N13" s="164"/>
      <c r="O13" s="21">
        <v>2</v>
      </c>
      <c r="P13" s="14"/>
      <c r="Q13" s="14"/>
      <c r="R13" s="22"/>
      <c r="S13" s="21">
        <v>2</v>
      </c>
      <c r="T13" s="238" t="s">
        <v>231</v>
      </c>
      <c r="U13" s="37"/>
      <c r="V13" s="252"/>
      <c r="W13" s="253"/>
      <c r="X13" s="39"/>
      <c r="Y13" s="38"/>
      <c r="Z13" s="56"/>
      <c r="AA13" s="39"/>
      <c r="AB13" s="38"/>
      <c r="AC13" s="56"/>
      <c r="AD13" s="103" t="s">
        <v>399</v>
      </c>
      <c r="AE13" s="166" t="s">
        <v>408</v>
      </c>
    </row>
    <row r="14" spans="1:31" s="6" customFormat="1" ht="12.75">
      <c r="A14" s="102" t="s">
        <v>409</v>
      </c>
      <c r="B14" s="18" t="s">
        <v>410</v>
      </c>
      <c r="C14" s="20" t="s">
        <v>32</v>
      </c>
      <c r="D14" s="12"/>
      <c r="E14" s="12"/>
      <c r="F14" s="12"/>
      <c r="G14" s="12"/>
      <c r="H14" s="12"/>
      <c r="I14" s="165"/>
      <c r="J14" s="165"/>
      <c r="K14" s="165"/>
      <c r="L14" s="165"/>
      <c r="M14" s="165"/>
      <c r="N14" s="164"/>
      <c r="O14" s="21"/>
      <c r="P14" s="14">
        <v>1</v>
      </c>
      <c r="Q14" s="14"/>
      <c r="R14" s="22"/>
      <c r="S14" s="21">
        <v>1</v>
      </c>
      <c r="T14" s="238" t="s">
        <v>411</v>
      </c>
      <c r="U14" s="39"/>
      <c r="V14" s="38"/>
      <c r="W14" s="56"/>
      <c r="X14" s="39"/>
      <c r="Y14" s="38"/>
      <c r="Z14" s="56"/>
      <c r="AA14" s="39"/>
      <c r="AB14" s="38"/>
      <c r="AC14" s="56"/>
      <c r="AD14" s="103" t="s">
        <v>399</v>
      </c>
      <c r="AE14" s="166" t="s">
        <v>412</v>
      </c>
    </row>
    <row r="15" spans="1:31" s="6" customFormat="1" ht="12.75">
      <c r="A15" s="102" t="s">
        <v>413</v>
      </c>
      <c r="B15" s="18" t="s">
        <v>414</v>
      </c>
      <c r="C15" s="21" t="s">
        <v>32</v>
      </c>
      <c r="D15" s="12"/>
      <c r="E15" s="12"/>
      <c r="F15" s="12"/>
      <c r="G15" s="12"/>
      <c r="H15" s="12"/>
      <c r="I15" s="165"/>
      <c r="J15" s="165"/>
      <c r="K15" s="165"/>
      <c r="L15" s="165"/>
      <c r="M15" s="165"/>
      <c r="N15" s="164"/>
      <c r="O15" s="21"/>
      <c r="P15" s="14">
        <v>2</v>
      </c>
      <c r="Q15" s="14"/>
      <c r="R15" s="22"/>
      <c r="S15" s="21">
        <v>2</v>
      </c>
      <c r="T15" s="238" t="s">
        <v>411</v>
      </c>
      <c r="U15" s="39"/>
      <c r="V15" s="38"/>
      <c r="W15" s="56"/>
      <c r="X15" s="39"/>
      <c r="Y15" s="38"/>
      <c r="Z15" s="56"/>
      <c r="AA15" s="39"/>
      <c r="AB15" s="38"/>
      <c r="AC15" s="56"/>
      <c r="AD15" s="103" t="s">
        <v>415</v>
      </c>
      <c r="AE15" s="166" t="s">
        <v>416</v>
      </c>
    </row>
    <row r="16" spans="1:31" s="6" customFormat="1" ht="12.75">
      <c r="A16" s="254" t="s">
        <v>675</v>
      </c>
      <c r="B16" s="18" t="s">
        <v>676</v>
      </c>
      <c r="C16" s="20" t="s">
        <v>32</v>
      </c>
      <c r="D16" s="12"/>
      <c r="E16" s="12"/>
      <c r="F16" s="12"/>
      <c r="G16" s="12"/>
      <c r="H16" s="12"/>
      <c r="I16" s="165"/>
      <c r="J16" s="165"/>
      <c r="K16" s="165"/>
      <c r="L16" s="165"/>
      <c r="M16" s="165"/>
      <c r="N16" s="164"/>
      <c r="O16" s="21">
        <v>1</v>
      </c>
      <c r="P16" s="14"/>
      <c r="Q16" s="14"/>
      <c r="R16" s="22"/>
      <c r="S16" s="21">
        <v>1</v>
      </c>
      <c r="T16" s="238" t="s">
        <v>85</v>
      </c>
      <c r="U16" s="39"/>
      <c r="V16" s="38"/>
      <c r="W16" s="56"/>
      <c r="X16" s="39"/>
      <c r="Y16" s="38"/>
      <c r="Z16" s="56"/>
      <c r="AA16" s="39"/>
      <c r="AB16" s="38"/>
      <c r="AC16" s="56"/>
      <c r="AD16" s="103" t="s">
        <v>43</v>
      </c>
      <c r="AE16" s="166" t="s">
        <v>417</v>
      </c>
    </row>
    <row r="17" spans="1:31" s="6" customFormat="1" ht="12.75">
      <c r="A17" s="102" t="s">
        <v>677</v>
      </c>
      <c r="B17" s="18" t="s">
        <v>676</v>
      </c>
      <c r="C17" s="20" t="s">
        <v>32</v>
      </c>
      <c r="D17" s="12"/>
      <c r="E17" s="12"/>
      <c r="F17" s="12"/>
      <c r="G17" s="12"/>
      <c r="H17" s="12"/>
      <c r="I17" s="165"/>
      <c r="J17" s="165"/>
      <c r="K17" s="165"/>
      <c r="L17" s="165"/>
      <c r="M17" s="165"/>
      <c r="N17" s="164"/>
      <c r="O17" s="21"/>
      <c r="P17" s="14"/>
      <c r="Q17" s="14">
        <v>1</v>
      </c>
      <c r="R17" s="22"/>
      <c r="S17" s="21">
        <v>1</v>
      </c>
      <c r="T17" s="238" t="s">
        <v>411</v>
      </c>
      <c r="U17" s="39"/>
      <c r="V17" s="38"/>
      <c r="W17" s="56"/>
      <c r="X17" s="39"/>
      <c r="Y17" s="38"/>
      <c r="Z17" s="56"/>
      <c r="AA17" s="39"/>
      <c r="AB17" s="38"/>
      <c r="AC17" s="56"/>
      <c r="AD17" s="103" t="s">
        <v>43</v>
      </c>
      <c r="AE17" s="166" t="s">
        <v>418</v>
      </c>
    </row>
    <row r="18" spans="1:31" s="6" customFormat="1" ht="12.75">
      <c r="A18" s="321" t="s">
        <v>678</v>
      </c>
      <c r="B18" s="18" t="s">
        <v>679</v>
      </c>
      <c r="C18" s="21"/>
      <c r="D18" s="14" t="s">
        <v>32</v>
      </c>
      <c r="E18" s="14"/>
      <c r="F18" s="14"/>
      <c r="G18" s="14"/>
      <c r="H18" s="14"/>
      <c r="I18" s="14"/>
      <c r="J18" s="14"/>
      <c r="K18" s="14"/>
      <c r="L18" s="14"/>
      <c r="M18" s="14"/>
      <c r="N18" s="55"/>
      <c r="O18" s="21">
        <v>1</v>
      </c>
      <c r="P18" s="14"/>
      <c r="Q18" s="14"/>
      <c r="R18" s="22"/>
      <c r="S18" s="21">
        <v>1</v>
      </c>
      <c r="T18" s="238" t="s">
        <v>85</v>
      </c>
      <c r="U18" s="36" t="s">
        <v>33</v>
      </c>
      <c r="V18" s="255" t="str">
        <f>A16</f>
        <v>gx5t1002</v>
      </c>
      <c r="W18" s="256" t="str">
        <f>B16</f>
        <v>Ásványtan</v>
      </c>
      <c r="X18" s="39"/>
      <c r="Y18" s="38"/>
      <c r="Z18" s="56"/>
      <c r="AA18" s="39"/>
      <c r="AB18" s="38"/>
      <c r="AC18" s="56"/>
      <c r="AD18" s="103" t="s">
        <v>419</v>
      </c>
      <c r="AE18" s="166" t="s">
        <v>682</v>
      </c>
    </row>
    <row r="19" spans="1:31" s="6" customFormat="1" ht="12.75">
      <c r="A19" s="321" t="s">
        <v>680</v>
      </c>
      <c r="B19" s="18" t="s">
        <v>681</v>
      </c>
      <c r="C19" s="21"/>
      <c r="D19" s="14" t="s">
        <v>32</v>
      </c>
      <c r="E19" s="14"/>
      <c r="F19" s="14"/>
      <c r="G19" s="14"/>
      <c r="H19" s="14"/>
      <c r="I19" s="14"/>
      <c r="J19" s="14"/>
      <c r="K19" s="14"/>
      <c r="L19" s="14"/>
      <c r="M19" s="14"/>
      <c r="N19" s="55"/>
      <c r="O19" s="21"/>
      <c r="P19" s="14"/>
      <c r="Q19" s="14">
        <v>1</v>
      </c>
      <c r="R19" s="22"/>
      <c r="S19" s="21">
        <v>1</v>
      </c>
      <c r="T19" s="238" t="s">
        <v>411</v>
      </c>
      <c r="U19" s="39"/>
      <c r="V19" s="38"/>
      <c r="W19" s="56"/>
      <c r="X19" s="39"/>
      <c r="Y19" s="38"/>
      <c r="Z19" s="56"/>
      <c r="AA19" s="39"/>
      <c r="AB19" s="38"/>
      <c r="AC19" s="56"/>
      <c r="AD19" s="103" t="s">
        <v>420</v>
      </c>
      <c r="AE19" s="166" t="s">
        <v>683</v>
      </c>
    </row>
    <row r="20" spans="1:31" s="6" customFormat="1" ht="12.75">
      <c r="A20" s="233" t="s">
        <v>421</v>
      </c>
      <c r="B20" s="18" t="s">
        <v>422</v>
      </c>
      <c r="C20" s="20"/>
      <c r="D20" s="12" t="s">
        <v>32</v>
      </c>
      <c r="E20" s="12"/>
      <c r="F20" s="12"/>
      <c r="G20" s="12"/>
      <c r="H20" s="12"/>
      <c r="I20" s="165"/>
      <c r="J20" s="165"/>
      <c r="K20" s="165"/>
      <c r="L20" s="165"/>
      <c r="M20" s="165"/>
      <c r="N20" s="164"/>
      <c r="O20" s="21">
        <v>1</v>
      </c>
      <c r="P20" s="14"/>
      <c r="Q20" s="14"/>
      <c r="R20" s="22"/>
      <c r="S20" s="21">
        <v>1</v>
      </c>
      <c r="T20" s="238" t="s">
        <v>85</v>
      </c>
      <c r="U20" s="37" t="s">
        <v>46</v>
      </c>
      <c r="V20" s="124" t="str">
        <f>A21</f>
        <v>lh5t2004</v>
      </c>
      <c r="W20" s="125" t="str">
        <f>B21</f>
        <v>Földtan-földtörténet</v>
      </c>
      <c r="X20" s="39"/>
      <c r="Y20" s="38"/>
      <c r="Z20" s="56"/>
      <c r="AA20" s="39"/>
      <c r="AB20" s="38"/>
      <c r="AC20" s="56"/>
      <c r="AD20" s="103" t="s">
        <v>423</v>
      </c>
      <c r="AE20" s="166" t="s">
        <v>424</v>
      </c>
    </row>
    <row r="21" spans="1:31" s="6" customFormat="1" ht="12.75">
      <c r="A21" s="233" t="s">
        <v>425</v>
      </c>
      <c r="B21" s="18" t="s">
        <v>422</v>
      </c>
      <c r="C21" s="20"/>
      <c r="D21" s="12" t="s">
        <v>32</v>
      </c>
      <c r="E21" s="12"/>
      <c r="F21" s="12"/>
      <c r="G21" s="12"/>
      <c r="H21" s="12"/>
      <c r="I21" s="165"/>
      <c r="J21" s="165"/>
      <c r="K21" s="165"/>
      <c r="L21" s="165"/>
      <c r="M21" s="165"/>
      <c r="N21" s="164"/>
      <c r="O21" s="21"/>
      <c r="P21" s="14">
        <v>1</v>
      </c>
      <c r="Q21" s="14"/>
      <c r="R21" s="22"/>
      <c r="S21" s="21">
        <v>1</v>
      </c>
      <c r="T21" s="238" t="s">
        <v>411</v>
      </c>
      <c r="U21" s="39"/>
      <c r="V21" s="38"/>
      <c r="W21" s="56"/>
      <c r="X21" s="39"/>
      <c r="Y21" s="38"/>
      <c r="Z21" s="56"/>
      <c r="AA21" s="39"/>
      <c r="AB21" s="38"/>
      <c r="AC21" s="56"/>
      <c r="AD21" s="103" t="s">
        <v>426</v>
      </c>
      <c r="AE21" s="166" t="s">
        <v>424</v>
      </c>
    </row>
    <row r="22" spans="1:31" s="6" customFormat="1" ht="12.75">
      <c r="A22" s="102" t="s">
        <v>427</v>
      </c>
      <c r="B22" s="18" t="s">
        <v>428</v>
      </c>
      <c r="C22" s="20" t="s">
        <v>32</v>
      </c>
      <c r="D22" s="12"/>
      <c r="E22" s="12"/>
      <c r="F22" s="12"/>
      <c r="G22" s="12"/>
      <c r="H22" s="12"/>
      <c r="I22" s="165"/>
      <c r="J22" s="165"/>
      <c r="K22" s="165"/>
      <c r="L22" s="165"/>
      <c r="M22" s="165"/>
      <c r="N22" s="164"/>
      <c r="O22" s="21">
        <v>2</v>
      </c>
      <c r="P22" s="14"/>
      <c r="Q22" s="14"/>
      <c r="R22" s="22"/>
      <c r="S22" s="21">
        <v>2</v>
      </c>
      <c r="T22" s="238" t="s">
        <v>85</v>
      </c>
      <c r="U22" s="39"/>
      <c r="V22" s="38"/>
      <c r="W22" s="56"/>
      <c r="X22" s="39"/>
      <c r="Y22" s="38"/>
      <c r="Z22" s="56"/>
      <c r="AA22" s="39"/>
      <c r="AB22" s="38"/>
      <c r="AC22" s="56"/>
      <c r="AD22" s="103" t="s">
        <v>429</v>
      </c>
      <c r="AE22" s="166" t="s">
        <v>430</v>
      </c>
    </row>
    <row r="23" spans="1:31" s="6" customFormat="1" ht="12.75">
      <c r="A23" s="102" t="s">
        <v>431</v>
      </c>
      <c r="B23" s="257" t="s">
        <v>432</v>
      </c>
      <c r="C23" s="20"/>
      <c r="D23" s="12" t="s">
        <v>32</v>
      </c>
      <c r="E23" s="12"/>
      <c r="F23" s="12"/>
      <c r="G23" s="12"/>
      <c r="H23" s="12"/>
      <c r="I23" s="165"/>
      <c r="J23" s="165"/>
      <c r="K23" s="165"/>
      <c r="L23" s="165"/>
      <c r="M23" s="165"/>
      <c r="N23" s="164"/>
      <c r="O23" s="21">
        <v>2</v>
      </c>
      <c r="P23" s="14"/>
      <c r="Q23" s="14"/>
      <c r="R23" s="22"/>
      <c r="S23" s="21">
        <v>2</v>
      </c>
      <c r="T23" s="238" t="s">
        <v>231</v>
      </c>
      <c r="U23" s="39"/>
      <c r="V23" s="38"/>
      <c r="W23" s="56"/>
      <c r="X23" s="39"/>
      <c r="Y23" s="38"/>
      <c r="Z23" s="56"/>
      <c r="AA23" s="39"/>
      <c r="AB23" s="38"/>
      <c r="AC23" s="56"/>
      <c r="AD23" s="258" t="s">
        <v>433</v>
      </c>
      <c r="AE23" s="166" t="s">
        <v>434</v>
      </c>
    </row>
    <row r="24" spans="1:31" s="6" customFormat="1" ht="12.75">
      <c r="A24" s="102" t="s">
        <v>435</v>
      </c>
      <c r="B24" s="18" t="s">
        <v>436</v>
      </c>
      <c r="C24" s="20"/>
      <c r="D24" s="12" t="s">
        <v>32</v>
      </c>
      <c r="E24" s="12"/>
      <c r="F24" s="12"/>
      <c r="G24" s="12"/>
      <c r="H24" s="12"/>
      <c r="I24" s="165"/>
      <c r="J24" s="165"/>
      <c r="K24" s="165"/>
      <c r="L24" s="165"/>
      <c r="M24" s="165"/>
      <c r="N24" s="164"/>
      <c r="O24" s="21"/>
      <c r="P24" s="14">
        <v>1</v>
      </c>
      <c r="Q24" s="14"/>
      <c r="R24" s="22"/>
      <c r="S24" s="21">
        <v>1</v>
      </c>
      <c r="T24" s="238" t="s">
        <v>437</v>
      </c>
      <c r="U24" s="37" t="s">
        <v>46</v>
      </c>
      <c r="V24" s="124" t="str">
        <f>A15</f>
        <v>terkepismt18go</v>
      </c>
      <c r="W24" s="125" t="str">
        <f>B15</f>
        <v>Térképészeti ismeretek tanárszakosoknak</v>
      </c>
      <c r="X24" s="39"/>
      <c r="Y24" s="38"/>
      <c r="Z24" s="56"/>
      <c r="AA24" s="39"/>
      <c r="AB24" s="38"/>
      <c r="AC24" s="56"/>
      <c r="AD24" s="73" t="s">
        <v>415</v>
      </c>
      <c r="AE24" s="166" t="s">
        <v>438</v>
      </c>
    </row>
    <row r="25" spans="1:31" s="6" customFormat="1" ht="12.75">
      <c r="A25" s="233" t="s">
        <v>439</v>
      </c>
      <c r="B25" s="257" t="s">
        <v>440</v>
      </c>
      <c r="C25" s="20" t="s">
        <v>32</v>
      </c>
      <c r="D25" s="12"/>
      <c r="E25" s="12"/>
      <c r="F25" s="12"/>
      <c r="G25" s="12"/>
      <c r="H25" s="12"/>
      <c r="I25" s="165"/>
      <c r="J25" s="165"/>
      <c r="K25" s="165"/>
      <c r="L25" s="165"/>
      <c r="M25" s="165"/>
      <c r="N25" s="164"/>
      <c r="O25" s="21">
        <v>1</v>
      </c>
      <c r="P25" s="14"/>
      <c r="Q25" s="14"/>
      <c r="R25" s="22"/>
      <c r="S25" s="21">
        <v>1</v>
      </c>
      <c r="T25" s="238" t="s">
        <v>85</v>
      </c>
      <c r="U25" s="39"/>
      <c r="V25" s="38"/>
      <c r="W25" s="56"/>
      <c r="X25" s="39"/>
      <c r="Y25" s="38"/>
      <c r="Z25" s="56"/>
      <c r="AA25" s="39"/>
      <c r="AB25" s="38"/>
      <c r="AC25" s="56"/>
      <c r="AD25" s="73" t="s">
        <v>441</v>
      </c>
      <c r="AE25" s="166" t="s">
        <v>442</v>
      </c>
    </row>
    <row r="26" spans="1:31" s="6" customFormat="1" ht="12.75">
      <c r="A26" s="102" t="s">
        <v>443</v>
      </c>
      <c r="B26" s="257" t="s">
        <v>444</v>
      </c>
      <c r="C26" s="20"/>
      <c r="D26" s="12" t="s">
        <v>32</v>
      </c>
      <c r="E26" s="12"/>
      <c r="F26" s="12"/>
      <c r="G26" s="12"/>
      <c r="H26" s="12"/>
      <c r="I26" s="165"/>
      <c r="J26" s="165"/>
      <c r="K26" s="165"/>
      <c r="L26" s="165"/>
      <c r="M26" s="165"/>
      <c r="N26" s="164"/>
      <c r="O26" s="21">
        <v>1</v>
      </c>
      <c r="P26" s="14"/>
      <c r="Q26" s="14"/>
      <c r="R26" s="22"/>
      <c r="S26" s="21">
        <v>1</v>
      </c>
      <c r="T26" s="238" t="s">
        <v>85</v>
      </c>
      <c r="U26" s="36" t="s">
        <v>33</v>
      </c>
      <c r="V26" s="130" t="str">
        <f>A22</f>
        <v>meteog17ea</v>
      </c>
      <c r="W26" s="135" t="str">
        <f>B22</f>
        <v>Meteorológia</v>
      </c>
      <c r="X26" s="39"/>
      <c r="Y26" s="38"/>
      <c r="Z26" s="56"/>
      <c r="AA26" s="39"/>
      <c r="AB26" s="38"/>
      <c r="AC26" s="56"/>
      <c r="AD26" s="258" t="s">
        <v>429</v>
      </c>
      <c r="AE26" s="166" t="s">
        <v>445</v>
      </c>
    </row>
    <row r="27" spans="1:31" s="6" customFormat="1" ht="12.75">
      <c r="A27" s="233" t="s">
        <v>446</v>
      </c>
      <c r="B27" s="257" t="s">
        <v>444</v>
      </c>
      <c r="C27" s="20"/>
      <c r="D27" s="12" t="s">
        <v>32</v>
      </c>
      <c r="E27" s="12"/>
      <c r="F27" s="12"/>
      <c r="G27" s="12"/>
      <c r="H27" s="12"/>
      <c r="I27" s="165"/>
      <c r="J27" s="165"/>
      <c r="K27" s="165"/>
      <c r="L27" s="165"/>
      <c r="M27" s="165"/>
      <c r="N27" s="164"/>
      <c r="O27" s="21"/>
      <c r="P27" s="14">
        <v>1</v>
      </c>
      <c r="Q27" s="14"/>
      <c r="R27" s="22"/>
      <c r="S27" s="21">
        <v>1</v>
      </c>
      <c r="T27" s="238" t="s">
        <v>411</v>
      </c>
      <c r="U27" s="39"/>
      <c r="V27" s="38"/>
      <c r="W27" s="56"/>
      <c r="X27" s="39"/>
      <c r="Y27" s="38"/>
      <c r="Z27" s="56"/>
      <c r="AA27" s="39"/>
      <c r="AB27" s="38"/>
      <c r="AC27" s="56"/>
      <c r="AD27" s="73" t="s">
        <v>429</v>
      </c>
      <c r="AE27" s="166" t="s">
        <v>445</v>
      </c>
    </row>
    <row r="28" spans="1:31" s="6" customFormat="1" ht="12.75">
      <c r="A28" s="102" t="s">
        <v>447</v>
      </c>
      <c r="B28" s="257" t="s">
        <v>448</v>
      </c>
      <c r="C28" s="20"/>
      <c r="D28" s="12"/>
      <c r="E28" s="12" t="s">
        <v>32</v>
      </c>
      <c r="F28" s="12"/>
      <c r="G28" s="12"/>
      <c r="H28" s="12"/>
      <c r="I28" s="165"/>
      <c r="J28" s="165"/>
      <c r="K28" s="165"/>
      <c r="L28" s="165"/>
      <c r="M28" s="165"/>
      <c r="N28" s="164"/>
      <c r="O28" s="21">
        <v>2</v>
      </c>
      <c r="P28" s="14"/>
      <c r="Q28" s="14"/>
      <c r="R28" s="22"/>
      <c r="S28" s="21">
        <v>2</v>
      </c>
      <c r="T28" s="238" t="s">
        <v>85</v>
      </c>
      <c r="U28" s="39"/>
      <c r="V28" s="38"/>
      <c r="W28" s="56"/>
      <c r="X28" s="39"/>
      <c r="Y28" s="38"/>
      <c r="Z28" s="56"/>
      <c r="AA28" s="39"/>
      <c r="AB28" s="38"/>
      <c r="AC28" s="56"/>
      <c r="AD28" s="258" t="s">
        <v>449</v>
      </c>
      <c r="AE28" s="166" t="s">
        <v>450</v>
      </c>
    </row>
    <row r="29" spans="1:34" s="6" customFormat="1" ht="12.75">
      <c r="A29" s="102" t="s">
        <v>451</v>
      </c>
      <c r="B29" s="257" t="s">
        <v>452</v>
      </c>
      <c r="C29" s="20"/>
      <c r="D29" s="12"/>
      <c r="E29" s="12"/>
      <c r="F29" s="12" t="s">
        <v>32</v>
      </c>
      <c r="G29" s="12"/>
      <c r="H29" s="12"/>
      <c r="I29" s="165"/>
      <c r="J29" s="165"/>
      <c r="K29" s="165"/>
      <c r="L29" s="165"/>
      <c r="M29" s="165"/>
      <c r="N29" s="164"/>
      <c r="O29" s="21">
        <v>2</v>
      </c>
      <c r="P29" s="14"/>
      <c r="Q29" s="14"/>
      <c r="R29" s="22"/>
      <c r="S29" s="21">
        <v>3</v>
      </c>
      <c r="T29" s="238" t="s">
        <v>85</v>
      </c>
      <c r="U29" s="37"/>
      <c r="V29" s="252"/>
      <c r="W29" s="253"/>
      <c r="X29" s="39"/>
      <c r="Y29" s="38"/>
      <c r="Z29" s="56"/>
      <c r="AA29" s="39"/>
      <c r="AB29" s="38"/>
      <c r="AC29" s="56"/>
      <c r="AD29" s="73" t="s">
        <v>453</v>
      </c>
      <c r="AE29" s="166" t="s">
        <v>454</v>
      </c>
      <c r="AH29" s="259"/>
    </row>
    <row r="30" spans="1:31" s="6" customFormat="1" ht="12.75">
      <c r="A30" s="102" t="s">
        <v>455</v>
      </c>
      <c r="B30" s="18" t="s">
        <v>456</v>
      </c>
      <c r="C30" s="20"/>
      <c r="D30" s="12"/>
      <c r="E30" s="12"/>
      <c r="F30" s="12"/>
      <c r="G30" s="12"/>
      <c r="H30" s="12" t="s">
        <v>32</v>
      </c>
      <c r="I30" s="165"/>
      <c r="J30" s="165"/>
      <c r="K30" s="165"/>
      <c r="L30" s="165"/>
      <c r="M30" s="165"/>
      <c r="N30" s="164"/>
      <c r="O30" s="21">
        <v>2</v>
      </c>
      <c r="P30" s="14"/>
      <c r="Q30" s="14"/>
      <c r="R30" s="22"/>
      <c r="S30" s="21">
        <v>3</v>
      </c>
      <c r="T30" s="238" t="s">
        <v>85</v>
      </c>
      <c r="U30" s="39"/>
      <c r="V30" s="38"/>
      <c r="W30" s="56"/>
      <c r="X30" s="39"/>
      <c r="Y30" s="38"/>
      <c r="Z30" s="56"/>
      <c r="AA30" s="39"/>
      <c r="AB30" s="38"/>
      <c r="AC30" s="56"/>
      <c r="AD30" s="103" t="s">
        <v>457</v>
      </c>
      <c r="AE30" s="166" t="s">
        <v>458</v>
      </c>
    </row>
    <row r="31" spans="1:31" s="6" customFormat="1" ht="12.75">
      <c r="A31" s="233" t="s">
        <v>459</v>
      </c>
      <c r="B31" s="18" t="s">
        <v>460</v>
      </c>
      <c r="C31" s="20"/>
      <c r="D31" s="14"/>
      <c r="E31" s="12"/>
      <c r="F31" s="12" t="s">
        <v>32</v>
      </c>
      <c r="G31" s="12"/>
      <c r="H31" s="12"/>
      <c r="I31" s="165"/>
      <c r="J31" s="165"/>
      <c r="K31" s="165"/>
      <c r="L31" s="165"/>
      <c r="M31" s="165"/>
      <c r="N31" s="164"/>
      <c r="O31" s="21">
        <v>1</v>
      </c>
      <c r="P31" s="14"/>
      <c r="Q31" s="14"/>
      <c r="R31" s="22"/>
      <c r="S31" s="21">
        <v>1</v>
      </c>
      <c r="T31" s="238" t="s">
        <v>85</v>
      </c>
      <c r="U31" s="37" t="s">
        <v>46</v>
      </c>
      <c r="V31" s="124" t="str">
        <f>A32</f>
        <v>lh5t2011</v>
      </c>
      <c r="W31" s="125" t="str">
        <f>B32</f>
        <v>Geoinformatikai alapismeretek</v>
      </c>
      <c r="X31" s="36"/>
      <c r="Y31" s="260"/>
      <c r="Z31" s="261"/>
      <c r="AA31" s="39"/>
      <c r="AB31" s="38"/>
      <c r="AC31" s="56"/>
      <c r="AD31" s="103" t="s">
        <v>453</v>
      </c>
      <c r="AE31" s="166" t="s">
        <v>461</v>
      </c>
    </row>
    <row r="32" spans="1:31" s="6" customFormat="1" ht="13.5" thickBot="1">
      <c r="A32" s="262" t="s">
        <v>462</v>
      </c>
      <c r="B32" s="263" t="s">
        <v>460</v>
      </c>
      <c r="C32" s="20"/>
      <c r="D32" s="12"/>
      <c r="E32" s="12"/>
      <c r="F32" s="12" t="s">
        <v>32</v>
      </c>
      <c r="G32" s="12"/>
      <c r="H32" s="12"/>
      <c r="I32" s="165"/>
      <c r="J32" s="165"/>
      <c r="K32" s="165"/>
      <c r="L32" s="165"/>
      <c r="M32" s="165"/>
      <c r="N32" s="164"/>
      <c r="O32" s="21"/>
      <c r="P32" s="14">
        <v>1</v>
      </c>
      <c r="Q32" s="14"/>
      <c r="R32" s="22"/>
      <c r="S32" s="21">
        <v>1</v>
      </c>
      <c r="T32" s="238" t="s">
        <v>411</v>
      </c>
      <c r="U32" s="40"/>
      <c r="V32" s="264"/>
      <c r="W32" s="265"/>
      <c r="X32" s="40"/>
      <c r="Y32" s="264"/>
      <c r="Z32" s="265"/>
      <c r="AA32" s="39"/>
      <c r="AB32" s="38"/>
      <c r="AC32" s="56"/>
      <c r="AD32" s="266" t="s">
        <v>453</v>
      </c>
      <c r="AE32" s="171" t="s">
        <v>461</v>
      </c>
    </row>
    <row r="33" spans="1:31" s="6" customFormat="1" ht="12.75">
      <c r="A33" s="346" t="s">
        <v>34</v>
      </c>
      <c r="B33" s="347"/>
      <c r="C33" s="28">
        <f aca="true" t="shared" si="3" ref="C33:N33">SUMIF(C13:C32,"=x",$O13:$O32)+SUMIF(C13:C32,"=x",$P13:$P32)+SUMIF(C13:C32,"=x",$Q13:$Q32)</f>
        <v>10</v>
      </c>
      <c r="D33" s="29">
        <f t="shared" si="3"/>
        <v>9</v>
      </c>
      <c r="E33" s="29">
        <f t="shared" si="3"/>
        <v>2</v>
      </c>
      <c r="F33" s="29">
        <f t="shared" si="3"/>
        <v>4</v>
      </c>
      <c r="G33" s="29">
        <f t="shared" si="3"/>
        <v>0</v>
      </c>
      <c r="H33" s="29">
        <f t="shared" si="3"/>
        <v>2</v>
      </c>
      <c r="I33" s="76">
        <f t="shared" si="3"/>
        <v>0</v>
      </c>
      <c r="J33" s="76">
        <f t="shared" si="3"/>
        <v>0</v>
      </c>
      <c r="K33" s="76">
        <f t="shared" si="3"/>
        <v>0</v>
      </c>
      <c r="L33" s="76">
        <f t="shared" si="3"/>
        <v>0</v>
      </c>
      <c r="M33" s="76">
        <f t="shared" si="3"/>
        <v>0</v>
      </c>
      <c r="N33" s="77">
        <f t="shared" si="3"/>
        <v>0</v>
      </c>
      <c r="O33" s="348">
        <f>SUM(C33:N33)</f>
        <v>27</v>
      </c>
      <c r="P33" s="349"/>
      <c r="Q33" s="349"/>
      <c r="R33" s="349"/>
      <c r="S33" s="349"/>
      <c r="T33" s="350"/>
      <c r="U33" s="245"/>
      <c r="V33" s="248"/>
      <c r="W33" s="248"/>
      <c r="X33" s="248"/>
      <c r="Y33" s="248"/>
      <c r="Z33" s="248"/>
      <c r="AA33" s="248"/>
      <c r="AB33" s="248"/>
      <c r="AC33" s="248"/>
      <c r="AD33" s="267"/>
      <c r="AE33" s="249"/>
    </row>
    <row r="34" spans="1:31" s="6" customFormat="1" ht="12.75">
      <c r="A34" s="354" t="s">
        <v>35</v>
      </c>
      <c r="B34" s="355"/>
      <c r="C34" s="31">
        <f aca="true" t="shared" si="4" ref="C34:N34">SUMIF(C13:C32,"=x",$S13:$S32)</f>
        <v>10</v>
      </c>
      <c r="D34" s="32">
        <f t="shared" si="4"/>
        <v>9</v>
      </c>
      <c r="E34" s="32">
        <f t="shared" si="4"/>
        <v>2</v>
      </c>
      <c r="F34" s="32">
        <f t="shared" si="4"/>
        <v>5</v>
      </c>
      <c r="G34" s="32">
        <f t="shared" si="4"/>
        <v>0</v>
      </c>
      <c r="H34" s="32">
        <f t="shared" si="4"/>
        <v>3</v>
      </c>
      <c r="I34" s="78">
        <f t="shared" si="4"/>
        <v>0</v>
      </c>
      <c r="J34" s="78">
        <f t="shared" si="4"/>
        <v>0</v>
      </c>
      <c r="K34" s="78">
        <f t="shared" si="4"/>
        <v>0</v>
      </c>
      <c r="L34" s="78">
        <f t="shared" si="4"/>
        <v>0</v>
      </c>
      <c r="M34" s="78">
        <f t="shared" si="4"/>
        <v>0</v>
      </c>
      <c r="N34" s="79">
        <f t="shared" si="4"/>
        <v>0</v>
      </c>
      <c r="O34" s="356">
        <f>SUM(C34:N34)</f>
        <v>29</v>
      </c>
      <c r="P34" s="357"/>
      <c r="Q34" s="357"/>
      <c r="R34" s="357"/>
      <c r="S34" s="357"/>
      <c r="T34" s="358"/>
      <c r="U34" s="245"/>
      <c r="V34" s="248"/>
      <c r="W34" s="248"/>
      <c r="X34" s="248"/>
      <c r="Y34" s="248"/>
      <c r="Z34" s="248"/>
      <c r="AA34" s="248"/>
      <c r="AB34" s="248"/>
      <c r="AC34" s="248"/>
      <c r="AD34" s="248"/>
      <c r="AE34" s="249"/>
    </row>
    <row r="35" spans="1:31" s="6" customFormat="1" ht="12.75">
      <c r="A35" s="363" t="s">
        <v>36</v>
      </c>
      <c r="B35" s="364"/>
      <c r="C35" s="25">
        <f aca="true" t="shared" si="5" ref="C35:H35">SUMPRODUCT(--(C13:C32="x"),--($T13:$T32="K(5)"))</f>
        <v>3</v>
      </c>
      <c r="D35" s="25">
        <f t="shared" si="5"/>
        <v>3</v>
      </c>
      <c r="E35" s="25">
        <f t="shared" si="5"/>
        <v>1</v>
      </c>
      <c r="F35" s="25">
        <f t="shared" si="5"/>
        <v>2</v>
      </c>
      <c r="G35" s="25">
        <f t="shared" si="5"/>
        <v>0</v>
      </c>
      <c r="H35" s="25">
        <f t="shared" si="5"/>
        <v>1</v>
      </c>
      <c r="I35" s="80">
        <f aca="true" t="shared" si="6" ref="I35:N35">SUMPRODUCT(--(I13:I32="x"),--($T13:$T32="K"))</f>
        <v>0</v>
      </c>
      <c r="J35" s="80">
        <f t="shared" si="6"/>
        <v>0</v>
      </c>
      <c r="K35" s="80">
        <f t="shared" si="6"/>
        <v>0</v>
      </c>
      <c r="L35" s="80">
        <f t="shared" si="6"/>
        <v>0</v>
      </c>
      <c r="M35" s="80">
        <f t="shared" si="6"/>
        <v>0</v>
      </c>
      <c r="N35" s="81">
        <f t="shared" si="6"/>
        <v>0</v>
      </c>
      <c r="O35" s="365">
        <f>SUM(C35:N35)</f>
        <v>10</v>
      </c>
      <c r="P35" s="366"/>
      <c r="Q35" s="366"/>
      <c r="R35" s="366"/>
      <c r="S35" s="366"/>
      <c r="T35" s="367"/>
      <c r="U35" s="245"/>
      <c r="V35" s="248"/>
      <c r="W35" s="248"/>
      <c r="X35" s="248"/>
      <c r="Y35" s="248"/>
      <c r="Z35" s="248"/>
      <c r="AA35" s="248"/>
      <c r="AB35" s="248"/>
      <c r="AC35" s="248"/>
      <c r="AD35" s="248"/>
      <c r="AE35" s="249"/>
    </row>
    <row r="36" spans="1:31" s="6" customFormat="1" ht="12.75">
      <c r="A36" s="352" t="s">
        <v>463</v>
      </c>
      <c r="B36" s="353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84"/>
    </row>
    <row r="37" spans="1:31" s="6" customFormat="1" ht="12.75">
      <c r="A37" s="102" t="s">
        <v>464</v>
      </c>
      <c r="B37" s="18" t="s">
        <v>465</v>
      </c>
      <c r="C37" s="20" t="s">
        <v>32</v>
      </c>
      <c r="D37" s="12"/>
      <c r="E37" s="12"/>
      <c r="F37" s="12"/>
      <c r="G37" s="12"/>
      <c r="H37" s="12"/>
      <c r="I37" s="165"/>
      <c r="J37" s="165"/>
      <c r="K37" s="165"/>
      <c r="L37" s="165"/>
      <c r="M37" s="165"/>
      <c r="N37" s="164"/>
      <c r="O37" s="21">
        <v>2</v>
      </c>
      <c r="P37" s="14"/>
      <c r="Q37" s="14"/>
      <c r="R37" s="22"/>
      <c r="S37" s="238">
        <v>3</v>
      </c>
      <c r="T37" s="238" t="s">
        <v>85</v>
      </c>
      <c r="U37" s="268"/>
      <c r="V37" s="269"/>
      <c r="W37" s="270"/>
      <c r="X37" s="57"/>
      <c r="Y37" s="41"/>
      <c r="Z37" s="58"/>
      <c r="AA37" s="57"/>
      <c r="AB37" s="41"/>
      <c r="AC37" s="58"/>
      <c r="AD37" s="271" t="s">
        <v>466</v>
      </c>
      <c r="AE37" s="166" t="s">
        <v>467</v>
      </c>
    </row>
    <row r="38" spans="1:31" s="6" customFormat="1" ht="12.75">
      <c r="A38" s="102" t="s">
        <v>468</v>
      </c>
      <c r="B38" s="18" t="s">
        <v>469</v>
      </c>
      <c r="C38" s="47"/>
      <c r="D38" s="42" t="s">
        <v>32</v>
      </c>
      <c r="E38" s="42"/>
      <c r="F38" s="42"/>
      <c r="G38" s="42"/>
      <c r="H38" s="42"/>
      <c r="I38" s="92"/>
      <c r="J38" s="92"/>
      <c r="K38" s="92"/>
      <c r="L38" s="92"/>
      <c r="M38" s="92"/>
      <c r="N38" s="93"/>
      <c r="O38" s="272">
        <v>2</v>
      </c>
      <c r="P38" s="34"/>
      <c r="Q38" s="34"/>
      <c r="R38" s="48"/>
      <c r="S38" s="238">
        <v>2</v>
      </c>
      <c r="T38" s="238" t="s">
        <v>85</v>
      </c>
      <c r="U38" s="67"/>
      <c r="V38" s="42"/>
      <c r="W38" s="68"/>
      <c r="X38" s="67"/>
      <c r="Y38" s="42"/>
      <c r="Z38" s="68"/>
      <c r="AA38" s="67"/>
      <c r="AB38" s="42"/>
      <c r="AC38" s="68"/>
      <c r="AD38" s="273" t="s">
        <v>470</v>
      </c>
      <c r="AE38" s="166" t="s">
        <v>471</v>
      </c>
    </row>
    <row r="39" spans="1:31" s="6" customFormat="1" ht="12.75">
      <c r="A39" s="102" t="s">
        <v>472</v>
      </c>
      <c r="B39" s="18" t="s">
        <v>473</v>
      </c>
      <c r="C39" s="20"/>
      <c r="D39" s="12" t="s">
        <v>32</v>
      </c>
      <c r="E39" s="12"/>
      <c r="F39" s="12"/>
      <c r="G39" s="12"/>
      <c r="H39" s="12"/>
      <c r="I39" s="165"/>
      <c r="J39" s="165"/>
      <c r="K39" s="165"/>
      <c r="L39" s="165"/>
      <c r="M39" s="165"/>
      <c r="N39" s="164"/>
      <c r="O39" s="21">
        <v>2</v>
      </c>
      <c r="P39" s="14"/>
      <c r="Q39" s="14"/>
      <c r="R39" s="22"/>
      <c r="S39" s="238">
        <v>3</v>
      </c>
      <c r="T39" s="238" t="s">
        <v>85</v>
      </c>
      <c r="U39" s="60"/>
      <c r="V39" s="43"/>
      <c r="W39" s="61"/>
      <c r="X39" s="67"/>
      <c r="Y39" s="42"/>
      <c r="Z39" s="68"/>
      <c r="AA39" s="67"/>
      <c r="AB39" s="42"/>
      <c r="AC39" s="68"/>
      <c r="AD39" s="273" t="s">
        <v>474</v>
      </c>
      <c r="AE39" s="166" t="s">
        <v>475</v>
      </c>
    </row>
    <row r="40" spans="1:31" s="6" customFormat="1" ht="12.75">
      <c r="A40" s="233" t="s">
        <v>476</v>
      </c>
      <c r="B40" s="18" t="s">
        <v>477</v>
      </c>
      <c r="C40" s="20"/>
      <c r="D40" s="12"/>
      <c r="E40" s="12"/>
      <c r="F40" s="12"/>
      <c r="G40" s="12" t="s">
        <v>32</v>
      </c>
      <c r="H40" s="12"/>
      <c r="I40" s="165"/>
      <c r="J40" s="165"/>
      <c r="K40" s="165"/>
      <c r="L40" s="165"/>
      <c r="M40" s="165"/>
      <c r="N40" s="164"/>
      <c r="O40" s="21"/>
      <c r="P40" s="14">
        <v>1</v>
      </c>
      <c r="Q40" s="14"/>
      <c r="R40" s="22"/>
      <c r="S40" s="238">
        <v>2</v>
      </c>
      <c r="T40" s="238" t="s">
        <v>411</v>
      </c>
      <c r="U40" s="21"/>
      <c r="V40" s="14"/>
      <c r="W40" s="55"/>
      <c r="X40" s="21"/>
      <c r="Y40" s="14"/>
      <c r="Z40" s="55"/>
      <c r="AA40" s="21"/>
      <c r="AB40" s="14"/>
      <c r="AC40" s="55"/>
      <c r="AD40" s="273" t="s">
        <v>399</v>
      </c>
      <c r="AE40" s="166" t="s">
        <v>478</v>
      </c>
    </row>
    <row r="41" spans="1:31" s="6" customFormat="1" ht="12.75">
      <c r="A41" s="102" t="s">
        <v>479</v>
      </c>
      <c r="B41" s="18" t="s">
        <v>480</v>
      </c>
      <c r="C41" s="20"/>
      <c r="D41" s="12"/>
      <c r="E41" s="12" t="s">
        <v>32</v>
      </c>
      <c r="F41" s="12"/>
      <c r="G41" s="12"/>
      <c r="H41" s="12"/>
      <c r="I41" s="165"/>
      <c r="J41" s="165"/>
      <c r="K41" s="165"/>
      <c r="L41" s="165"/>
      <c r="M41" s="165"/>
      <c r="N41" s="164"/>
      <c r="O41" s="21">
        <v>2</v>
      </c>
      <c r="P41" s="14"/>
      <c r="Q41" s="14"/>
      <c r="R41" s="22"/>
      <c r="S41" s="238">
        <v>2</v>
      </c>
      <c r="T41" s="238" t="s">
        <v>85</v>
      </c>
      <c r="U41" s="60"/>
      <c r="V41" s="43"/>
      <c r="W41" s="61"/>
      <c r="X41" s="21"/>
      <c r="Y41" s="14"/>
      <c r="Z41" s="55"/>
      <c r="AA41" s="21"/>
      <c r="AB41" s="14"/>
      <c r="AC41" s="55"/>
      <c r="AD41" s="273" t="s">
        <v>481</v>
      </c>
      <c r="AE41" s="166" t="s">
        <v>482</v>
      </c>
    </row>
    <row r="42" spans="1:31" s="6" customFormat="1" ht="12.75">
      <c r="A42" s="102" t="s">
        <v>483</v>
      </c>
      <c r="B42" s="18" t="s">
        <v>484</v>
      </c>
      <c r="C42" s="274"/>
      <c r="D42" s="275"/>
      <c r="E42" s="275" t="s">
        <v>32</v>
      </c>
      <c r="F42" s="275"/>
      <c r="G42" s="275"/>
      <c r="H42" s="275"/>
      <c r="I42" s="94"/>
      <c r="J42" s="94"/>
      <c r="K42" s="94"/>
      <c r="L42" s="94"/>
      <c r="M42" s="94"/>
      <c r="N42" s="95"/>
      <c r="O42" s="49"/>
      <c r="P42" s="50">
        <v>1</v>
      </c>
      <c r="Q42" s="50"/>
      <c r="R42" s="51"/>
      <c r="S42" s="238">
        <v>1</v>
      </c>
      <c r="T42" s="238" t="s">
        <v>411</v>
      </c>
      <c r="U42" s="69"/>
      <c r="V42" s="276"/>
      <c r="W42" s="277"/>
      <c r="X42" s="49"/>
      <c r="Y42" s="50"/>
      <c r="Z42" s="278"/>
      <c r="AA42" s="21"/>
      <c r="AB42" s="14"/>
      <c r="AC42" s="55"/>
      <c r="AD42" s="273" t="s">
        <v>481</v>
      </c>
      <c r="AE42" s="166" t="s">
        <v>485</v>
      </c>
    </row>
    <row r="43" spans="1:31" s="6" customFormat="1" ht="12.75">
      <c r="A43" s="102" t="s">
        <v>486</v>
      </c>
      <c r="B43" s="18" t="s">
        <v>487</v>
      </c>
      <c r="C43" s="20"/>
      <c r="D43" s="12"/>
      <c r="E43" s="12" t="s">
        <v>32</v>
      </c>
      <c r="F43" s="12"/>
      <c r="G43" s="12"/>
      <c r="H43" s="12"/>
      <c r="I43" s="165"/>
      <c r="J43" s="165"/>
      <c r="K43" s="165"/>
      <c r="L43" s="165"/>
      <c r="M43" s="165"/>
      <c r="N43" s="164"/>
      <c r="O43" s="21">
        <v>2</v>
      </c>
      <c r="P43" s="14"/>
      <c r="Q43" s="14"/>
      <c r="R43" s="22"/>
      <c r="S43" s="238">
        <v>3</v>
      </c>
      <c r="T43" s="238" t="s">
        <v>85</v>
      </c>
      <c r="U43" s="60"/>
      <c r="V43" s="43"/>
      <c r="W43" s="61"/>
      <c r="X43" s="21"/>
      <c r="Y43" s="14"/>
      <c r="Z43" s="55"/>
      <c r="AA43" s="21"/>
      <c r="AB43" s="14"/>
      <c r="AC43" s="55"/>
      <c r="AD43" s="273" t="s">
        <v>488</v>
      </c>
      <c r="AE43" s="166" t="s">
        <v>489</v>
      </c>
    </row>
    <row r="44" spans="1:31" s="6" customFormat="1" ht="12.75">
      <c r="A44" s="102" t="s">
        <v>490</v>
      </c>
      <c r="B44" s="18" t="s">
        <v>491</v>
      </c>
      <c r="C44" s="20"/>
      <c r="D44" s="12"/>
      <c r="E44" s="12"/>
      <c r="F44" s="12" t="s">
        <v>32</v>
      </c>
      <c r="G44" s="12"/>
      <c r="H44" s="12"/>
      <c r="I44" s="165"/>
      <c r="J44" s="165"/>
      <c r="K44" s="165"/>
      <c r="L44" s="165"/>
      <c r="M44" s="165"/>
      <c r="N44" s="164"/>
      <c r="O44" s="21">
        <v>2</v>
      </c>
      <c r="P44" s="14"/>
      <c r="Q44" s="14"/>
      <c r="R44" s="22"/>
      <c r="S44" s="238">
        <v>2</v>
      </c>
      <c r="T44" s="238" t="s">
        <v>231</v>
      </c>
      <c r="U44" s="21"/>
      <c r="V44" s="14"/>
      <c r="W44" s="55"/>
      <c r="X44" s="62"/>
      <c r="Y44" s="44"/>
      <c r="Z44" s="63"/>
      <c r="AA44" s="62"/>
      <c r="AB44" s="44"/>
      <c r="AC44" s="63"/>
      <c r="AD44" s="273" t="s">
        <v>492</v>
      </c>
      <c r="AE44" s="166" t="s">
        <v>493</v>
      </c>
    </row>
    <row r="45" spans="1:31" s="6" customFormat="1" ht="12.75">
      <c r="A45" s="102" t="s">
        <v>494</v>
      </c>
      <c r="B45" s="18" t="s">
        <v>495</v>
      </c>
      <c r="C45" s="20"/>
      <c r="D45" s="12"/>
      <c r="E45" s="14"/>
      <c r="F45" s="12" t="s">
        <v>32</v>
      </c>
      <c r="G45" s="12"/>
      <c r="H45" s="12"/>
      <c r="I45" s="165"/>
      <c r="J45" s="165"/>
      <c r="K45" s="165"/>
      <c r="L45" s="165"/>
      <c r="M45" s="165"/>
      <c r="N45" s="164"/>
      <c r="O45" s="21"/>
      <c r="P45" s="14">
        <v>1</v>
      </c>
      <c r="Q45" s="14"/>
      <c r="R45" s="22"/>
      <c r="S45" s="238">
        <v>1</v>
      </c>
      <c r="T45" s="238" t="s">
        <v>411</v>
      </c>
      <c r="U45" s="59"/>
      <c r="V45" s="45"/>
      <c r="W45" s="64"/>
      <c r="X45" s="59"/>
      <c r="Y45" s="45"/>
      <c r="Z45" s="64"/>
      <c r="AA45" s="59"/>
      <c r="AB45" s="45"/>
      <c r="AC45" s="64"/>
      <c r="AD45" s="271" t="s">
        <v>492</v>
      </c>
      <c r="AE45" s="166" t="s">
        <v>496</v>
      </c>
    </row>
    <row r="46" spans="1:31" s="6" customFormat="1" ht="12.75">
      <c r="A46" s="102" t="s">
        <v>497</v>
      </c>
      <c r="B46" s="18" t="s">
        <v>498</v>
      </c>
      <c r="C46" s="20"/>
      <c r="D46" s="12"/>
      <c r="E46" s="12"/>
      <c r="F46" s="12"/>
      <c r="G46" s="12"/>
      <c r="H46" s="12" t="s">
        <v>32</v>
      </c>
      <c r="I46" s="165"/>
      <c r="J46" s="165"/>
      <c r="K46" s="165"/>
      <c r="L46" s="165"/>
      <c r="M46" s="165"/>
      <c r="N46" s="164"/>
      <c r="O46" s="21">
        <v>2</v>
      </c>
      <c r="P46" s="14"/>
      <c r="Q46" s="14"/>
      <c r="R46" s="22"/>
      <c r="S46" s="238">
        <v>2</v>
      </c>
      <c r="T46" s="238" t="s">
        <v>85</v>
      </c>
      <c r="U46" s="60"/>
      <c r="V46" s="43"/>
      <c r="W46" s="61"/>
      <c r="X46" s="59"/>
      <c r="Y46" s="45"/>
      <c r="Z46" s="64"/>
      <c r="AA46" s="59"/>
      <c r="AB46" s="45"/>
      <c r="AC46" s="64"/>
      <c r="AD46" s="273" t="s">
        <v>453</v>
      </c>
      <c r="AE46" s="166" t="s">
        <v>499</v>
      </c>
    </row>
    <row r="47" spans="1:31" s="6" customFormat="1" ht="12.75">
      <c r="A47" s="102" t="s">
        <v>500</v>
      </c>
      <c r="B47" s="18" t="s">
        <v>501</v>
      </c>
      <c r="C47" s="274"/>
      <c r="D47" s="275"/>
      <c r="E47" s="275"/>
      <c r="F47" s="275"/>
      <c r="G47" s="275"/>
      <c r="H47" s="275" t="s">
        <v>32</v>
      </c>
      <c r="I47" s="94"/>
      <c r="J47" s="94"/>
      <c r="K47" s="94"/>
      <c r="L47" s="94"/>
      <c r="M47" s="94"/>
      <c r="N47" s="95"/>
      <c r="O47" s="49"/>
      <c r="P47" s="50">
        <v>2</v>
      </c>
      <c r="Q47" s="50"/>
      <c r="R47" s="51"/>
      <c r="S47" s="238">
        <v>2</v>
      </c>
      <c r="T47" s="238" t="s">
        <v>411</v>
      </c>
      <c r="U47" s="69"/>
      <c r="V47" s="279"/>
      <c r="X47" s="49"/>
      <c r="Y47" s="50"/>
      <c r="Z47" s="278"/>
      <c r="AA47" s="280"/>
      <c r="AB47" s="281"/>
      <c r="AC47" s="282"/>
      <c r="AD47" s="273" t="s">
        <v>453</v>
      </c>
      <c r="AE47" s="166" t="s">
        <v>502</v>
      </c>
    </row>
    <row r="48" spans="1:31" s="6" customFormat="1" ht="12.75">
      <c r="A48" s="233" t="s">
        <v>503</v>
      </c>
      <c r="B48" s="18" t="s">
        <v>504</v>
      </c>
      <c r="C48" s="20"/>
      <c r="D48" s="12"/>
      <c r="E48" s="12" t="s">
        <v>32</v>
      </c>
      <c r="F48" s="12"/>
      <c r="G48" s="12"/>
      <c r="H48" s="12"/>
      <c r="I48" s="165"/>
      <c r="J48" s="165"/>
      <c r="K48" s="165"/>
      <c r="L48" s="165"/>
      <c r="M48" s="165"/>
      <c r="N48" s="164"/>
      <c r="O48" s="21">
        <v>3</v>
      </c>
      <c r="P48" s="14"/>
      <c r="Q48" s="14"/>
      <c r="R48" s="22"/>
      <c r="S48" s="238">
        <v>3</v>
      </c>
      <c r="T48" s="238" t="s">
        <v>85</v>
      </c>
      <c r="U48" s="60" t="s">
        <v>33</v>
      </c>
      <c r="V48" s="283" t="str">
        <f>A49</f>
        <v>lh5t2015</v>
      </c>
      <c r="W48" s="284" t="str">
        <f>B49</f>
        <v>Magyarország társadalmi-gazdasági földrajza</v>
      </c>
      <c r="X48" s="59"/>
      <c r="Y48" s="45"/>
      <c r="Z48" s="64"/>
      <c r="AA48" s="59"/>
      <c r="AB48" s="45"/>
      <c r="AC48" s="64"/>
      <c r="AD48" s="273" t="s">
        <v>457</v>
      </c>
      <c r="AE48" s="166" t="s">
        <v>505</v>
      </c>
    </row>
    <row r="49" spans="1:31" s="6" customFormat="1" ht="12.75">
      <c r="A49" s="285" t="s">
        <v>506</v>
      </c>
      <c r="B49" s="18" t="s">
        <v>504</v>
      </c>
      <c r="C49" s="274"/>
      <c r="D49" s="275"/>
      <c r="E49" s="275" t="s">
        <v>32</v>
      </c>
      <c r="F49" s="275"/>
      <c r="G49" s="275"/>
      <c r="H49" s="275"/>
      <c r="I49" s="94"/>
      <c r="J49" s="94"/>
      <c r="K49" s="94"/>
      <c r="L49" s="94"/>
      <c r="M49" s="94"/>
      <c r="N49" s="95"/>
      <c r="O49" s="49"/>
      <c r="P49" s="50">
        <v>2</v>
      </c>
      <c r="Q49" s="50"/>
      <c r="R49" s="51"/>
      <c r="S49" s="238">
        <v>2</v>
      </c>
      <c r="T49" s="238" t="s">
        <v>411</v>
      </c>
      <c r="U49" s="69"/>
      <c r="V49" s="43"/>
      <c r="W49" s="61"/>
      <c r="X49" s="59"/>
      <c r="Y49" s="45"/>
      <c r="Z49" s="64"/>
      <c r="AA49" s="280"/>
      <c r="AB49" s="281"/>
      <c r="AC49" s="286"/>
      <c r="AD49" s="273" t="s">
        <v>457</v>
      </c>
      <c r="AE49" s="166" t="s">
        <v>505</v>
      </c>
    </row>
    <row r="50" spans="1:31" s="6" customFormat="1" ht="12.75">
      <c r="A50" s="102" t="s">
        <v>507</v>
      </c>
      <c r="B50" s="18" t="s">
        <v>508</v>
      </c>
      <c r="C50" s="47"/>
      <c r="D50" s="42"/>
      <c r="E50" s="42"/>
      <c r="F50" s="42" t="s">
        <v>32</v>
      </c>
      <c r="G50" s="42"/>
      <c r="H50" s="42"/>
      <c r="I50" s="92"/>
      <c r="J50" s="92"/>
      <c r="K50" s="92"/>
      <c r="L50" s="92"/>
      <c r="M50" s="92"/>
      <c r="N50" s="93"/>
      <c r="O50" s="272">
        <v>3</v>
      </c>
      <c r="P50" s="34"/>
      <c r="Q50" s="34"/>
      <c r="R50" s="48"/>
      <c r="S50" s="238">
        <v>3</v>
      </c>
      <c r="T50" s="238" t="s">
        <v>85</v>
      </c>
      <c r="U50" s="69" t="s">
        <v>33</v>
      </c>
      <c r="V50" s="133" t="str">
        <f>A41</f>
        <v>kulsoeroeal17ea</v>
      </c>
      <c r="W50" s="138" t="str">
        <f>B41</f>
        <v>A külső erők földrajza</v>
      </c>
      <c r="X50" s="59"/>
      <c r="Y50" s="45"/>
      <c r="Z50" s="64"/>
      <c r="AA50" s="287"/>
      <c r="AB50" s="288"/>
      <c r="AC50" s="289"/>
      <c r="AD50" s="273" t="s">
        <v>453</v>
      </c>
      <c r="AE50" s="166" t="s">
        <v>509</v>
      </c>
    </row>
    <row r="51" spans="1:31" s="6" customFormat="1" ht="12.75">
      <c r="A51" s="102" t="s">
        <v>510</v>
      </c>
      <c r="B51" s="18" t="s">
        <v>511</v>
      </c>
      <c r="C51" s="47"/>
      <c r="D51" s="42"/>
      <c r="E51" s="42"/>
      <c r="F51" s="42"/>
      <c r="G51" s="42" t="s">
        <v>32</v>
      </c>
      <c r="H51" s="42"/>
      <c r="I51" s="92"/>
      <c r="J51" s="92"/>
      <c r="K51" s="92"/>
      <c r="L51" s="92"/>
      <c r="M51" s="92"/>
      <c r="N51" s="93"/>
      <c r="O51" s="272">
        <v>3</v>
      </c>
      <c r="P51" s="34"/>
      <c r="Q51" s="34"/>
      <c r="R51" s="48"/>
      <c r="S51" s="238">
        <v>3</v>
      </c>
      <c r="T51" s="238" t="s">
        <v>85</v>
      </c>
      <c r="U51" s="69" t="s">
        <v>33</v>
      </c>
      <c r="V51" s="133" t="str">
        <f>A41</f>
        <v>kulsoeroeal17ea</v>
      </c>
      <c r="W51" s="138" t="str">
        <f>B41</f>
        <v>A külső erők földrajza</v>
      </c>
      <c r="X51" s="268" t="s">
        <v>46</v>
      </c>
      <c r="Y51" s="290" t="str">
        <f>A50</f>
        <v>karpat1eal17ea</v>
      </c>
      <c r="Z51" s="291" t="str">
        <f>B50</f>
        <v>A Kárpát-medence természetföldrajza I. ea.</v>
      </c>
      <c r="AA51" s="287"/>
      <c r="AB51" s="288"/>
      <c r="AC51" s="289"/>
      <c r="AD51" s="273" t="s">
        <v>453</v>
      </c>
      <c r="AE51" s="166" t="s">
        <v>512</v>
      </c>
    </row>
    <row r="52" spans="1:31" s="6" customFormat="1" ht="12.75">
      <c r="A52" s="102" t="s">
        <v>513</v>
      </c>
      <c r="B52" s="18" t="s">
        <v>514</v>
      </c>
      <c r="C52" s="20"/>
      <c r="D52" s="12"/>
      <c r="E52" s="12"/>
      <c r="F52" s="12"/>
      <c r="G52" s="12" t="s">
        <v>32</v>
      </c>
      <c r="H52" s="12"/>
      <c r="I52" s="165"/>
      <c r="J52" s="165"/>
      <c r="K52" s="165"/>
      <c r="L52" s="165"/>
      <c r="M52" s="165"/>
      <c r="N52" s="164"/>
      <c r="O52" s="21">
        <v>2</v>
      </c>
      <c r="P52" s="14"/>
      <c r="Q52" s="14"/>
      <c r="R52" s="22"/>
      <c r="S52" s="238">
        <v>3</v>
      </c>
      <c r="T52" s="238" t="s">
        <v>85</v>
      </c>
      <c r="U52" s="69"/>
      <c r="V52" s="276"/>
      <c r="W52" s="277"/>
      <c r="X52" s="62"/>
      <c r="Y52" s="44"/>
      <c r="Z52" s="63"/>
      <c r="AA52" s="62"/>
      <c r="AB52" s="44"/>
      <c r="AC52" s="64"/>
      <c r="AD52" s="273" t="s">
        <v>481</v>
      </c>
      <c r="AE52" s="166" t="s">
        <v>515</v>
      </c>
    </row>
    <row r="53" spans="1:31" s="6" customFormat="1" ht="12.75">
      <c r="A53" s="102" t="s">
        <v>516</v>
      </c>
      <c r="B53" s="18" t="s">
        <v>517</v>
      </c>
      <c r="C53" s="20"/>
      <c r="D53" s="12"/>
      <c r="E53" s="12"/>
      <c r="F53" s="12"/>
      <c r="G53" s="12" t="s">
        <v>32</v>
      </c>
      <c r="H53" s="12"/>
      <c r="I53" s="165"/>
      <c r="J53" s="165"/>
      <c r="K53" s="165"/>
      <c r="L53" s="165"/>
      <c r="M53" s="165"/>
      <c r="N53" s="164"/>
      <c r="O53" s="21">
        <v>2</v>
      </c>
      <c r="P53" s="14"/>
      <c r="Q53" s="14"/>
      <c r="R53" s="22"/>
      <c r="S53" s="238">
        <v>3</v>
      </c>
      <c r="T53" s="238" t="s">
        <v>85</v>
      </c>
      <c r="U53" s="57"/>
      <c r="V53" s="41"/>
      <c r="W53" s="58"/>
      <c r="X53" s="62"/>
      <c r="Y53" s="44"/>
      <c r="Z53" s="63"/>
      <c r="AA53" s="57"/>
      <c r="AB53" s="41"/>
      <c r="AC53" s="58"/>
      <c r="AD53" s="273" t="s">
        <v>403</v>
      </c>
      <c r="AE53" s="166" t="s">
        <v>518</v>
      </c>
    </row>
    <row r="54" spans="1:31" s="6" customFormat="1" ht="12.75">
      <c r="A54" s="102" t="s">
        <v>519</v>
      </c>
      <c r="B54" s="18" t="s">
        <v>520</v>
      </c>
      <c r="C54" s="20"/>
      <c r="D54" s="12"/>
      <c r="E54" s="12"/>
      <c r="F54" s="12"/>
      <c r="G54" s="12"/>
      <c r="H54" s="12" t="s">
        <v>32</v>
      </c>
      <c r="I54" s="165"/>
      <c r="J54" s="165"/>
      <c r="K54" s="165"/>
      <c r="L54" s="165"/>
      <c r="M54" s="165"/>
      <c r="N54" s="164"/>
      <c r="O54" s="21">
        <v>2</v>
      </c>
      <c r="P54" s="14"/>
      <c r="Q54" s="14"/>
      <c r="R54" s="22"/>
      <c r="S54" s="238">
        <v>3</v>
      </c>
      <c r="T54" s="238" t="s">
        <v>231</v>
      </c>
      <c r="U54" s="57"/>
      <c r="V54" s="41"/>
      <c r="W54" s="58"/>
      <c r="X54" s="57"/>
      <c r="Y54" s="41"/>
      <c r="Z54" s="58"/>
      <c r="AA54" s="57"/>
      <c r="AB54" s="41"/>
      <c r="AC54" s="58"/>
      <c r="AD54" s="273" t="s">
        <v>521</v>
      </c>
      <c r="AE54" s="166" t="s">
        <v>522</v>
      </c>
    </row>
    <row r="55" spans="1:31" s="6" customFormat="1" ht="12.75">
      <c r="A55" s="285" t="s">
        <v>523</v>
      </c>
      <c r="B55" s="292" t="s">
        <v>524</v>
      </c>
      <c r="C55" s="20"/>
      <c r="D55" s="12"/>
      <c r="E55" s="12"/>
      <c r="F55" s="12"/>
      <c r="G55" s="12"/>
      <c r="H55" s="12" t="s">
        <v>32</v>
      </c>
      <c r="I55" s="165"/>
      <c r="J55" s="165"/>
      <c r="K55" s="165"/>
      <c r="L55" s="165"/>
      <c r="M55" s="165"/>
      <c r="N55" s="164"/>
      <c r="O55" s="21"/>
      <c r="P55" s="14">
        <v>1</v>
      </c>
      <c r="Q55" s="14"/>
      <c r="R55" s="22"/>
      <c r="S55" s="293">
        <v>1</v>
      </c>
      <c r="T55" s="238" t="s">
        <v>437</v>
      </c>
      <c r="U55" s="59"/>
      <c r="V55" s="45"/>
      <c r="W55" s="64"/>
      <c r="X55" s="59"/>
      <c r="Y55" s="45"/>
      <c r="Z55" s="64"/>
      <c r="AA55" s="59"/>
      <c r="AB55" s="45"/>
      <c r="AC55" s="64"/>
      <c r="AD55" s="294" t="s">
        <v>481</v>
      </c>
      <c r="AE55" s="148" t="s">
        <v>525</v>
      </c>
    </row>
    <row r="56" spans="1:31" s="6" customFormat="1" ht="12.75">
      <c r="A56" s="346" t="s">
        <v>34</v>
      </c>
      <c r="B56" s="347"/>
      <c r="C56" s="28">
        <f aca="true" t="shared" si="7" ref="C56:N56">SUMIF(C37:C55,"=x",$O37:$O55)+SUMIF(C37:C55,"=x",$P37:$P55)+SUMIF(C37:C55,"=x",$Q37:$Q55)</f>
        <v>2</v>
      </c>
      <c r="D56" s="29">
        <f t="shared" si="7"/>
        <v>4</v>
      </c>
      <c r="E56" s="29">
        <f t="shared" si="7"/>
        <v>10</v>
      </c>
      <c r="F56" s="29">
        <f t="shared" si="7"/>
        <v>6</v>
      </c>
      <c r="G56" s="29">
        <f t="shared" si="7"/>
        <v>8</v>
      </c>
      <c r="H56" s="29">
        <f t="shared" si="7"/>
        <v>7</v>
      </c>
      <c r="I56" s="76">
        <f t="shared" si="7"/>
        <v>0</v>
      </c>
      <c r="J56" s="76">
        <f t="shared" si="7"/>
        <v>0</v>
      </c>
      <c r="K56" s="76">
        <f t="shared" si="7"/>
        <v>0</v>
      </c>
      <c r="L56" s="76">
        <f t="shared" si="7"/>
        <v>0</v>
      </c>
      <c r="M56" s="76">
        <f t="shared" si="7"/>
        <v>0</v>
      </c>
      <c r="N56" s="77">
        <f t="shared" si="7"/>
        <v>0</v>
      </c>
      <c r="O56" s="348">
        <f>SUM(C56:N56)</f>
        <v>37</v>
      </c>
      <c r="P56" s="349"/>
      <c r="Q56" s="349"/>
      <c r="R56" s="349"/>
      <c r="S56" s="349"/>
      <c r="T56" s="350"/>
      <c r="U56" s="385"/>
      <c r="V56" s="386"/>
      <c r="W56" s="386"/>
      <c r="X56" s="386"/>
      <c r="Y56" s="386"/>
      <c r="Z56" s="386"/>
      <c r="AA56" s="386"/>
      <c r="AB56" s="386"/>
      <c r="AC56" s="386"/>
      <c r="AD56" s="386"/>
      <c r="AE56" s="387"/>
    </row>
    <row r="57" spans="1:31" s="6" customFormat="1" ht="12.75">
      <c r="A57" s="354" t="s">
        <v>35</v>
      </c>
      <c r="B57" s="355"/>
      <c r="C57" s="31">
        <f aca="true" t="shared" si="8" ref="C57:N57">SUMIF(C37:C55,"=x",$S37:$S55)</f>
        <v>3</v>
      </c>
      <c r="D57" s="32">
        <f t="shared" si="8"/>
        <v>5</v>
      </c>
      <c r="E57" s="32">
        <f t="shared" si="8"/>
        <v>11</v>
      </c>
      <c r="F57" s="32">
        <f t="shared" si="8"/>
        <v>6</v>
      </c>
      <c r="G57" s="32">
        <f t="shared" si="8"/>
        <v>11</v>
      </c>
      <c r="H57" s="32">
        <f t="shared" si="8"/>
        <v>8</v>
      </c>
      <c r="I57" s="78">
        <f t="shared" si="8"/>
        <v>0</v>
      </c>
      <c r="J57" s="78">
        <f t="shared" si="8"/>
        <v>0</v>
      </c>
      <c r="K57" s="78">
        <f t="shared" si="8"/>
        <v>0</v>
      </c>
      <c r="L57" s="78">
        <f t="shared" si="8"/>
        <v>0</v>
      </c>
      <c r="M57" s="78">
        <f t="shared" si="8"/>
        <v>0</v>
      </c>
      <c r="N57" s="79">
        <f t="shared" si="8"/>
        <v>0</v>
      </c>
      <c r="O57" s="356">
        <f>SUM(C57:N57)</f>
        <v>44</v>
      </c>
      <c r="P57" s="357"/>
      <c r="Q57" s="357"/>
      <c r="R57" s="357"/>
      <c r="S57" s="357"/>
      <c r="T57" s="358"/>
      <c r="U57" s="385"/>
      <c r="V57" s="386"/>
      <c r="W57" s="386"/>
      <c r="X57" s="386"/>
      <c r="Y57" s="386"/>
      <c r="Z57" s="386"/>
      <c r="AA57" s="386"/>
      <c r="AB57" s="386"/>
      <c r="AC57" s="386"/>
      <c r="AD57" s="386"/>
      <c r="AE57" s="387"/>
    </row>
    <row r="58" spans="1:31" s="6" customFormat="1" ht="12.75">
      <c r="A58" s="363" t="s">
        <v>36</v>
      </c>
      <c r="B58" s="364"/>
      <c r="C58" s="25">
        <f aca="true" t="shared" si="9" ref="C58:H58">SUMPRODUCT(--(C37:C55="x"),--($T37:$T55="K(5)"))</f>
        <v>1</v>
      </c>
      <c r="D58" s="26">
        <f t="shared" si="9"/>
        <v>2</v>
      </c>
      <c r="E58" s="26">
        <f t="shared" si="9"/>
        <v>3</v>
      </c>
      <c r="F58" s="26">
        <f t="shared" si="9"/>
        <v>1</v>
      </c>
      <c r="G58" s="26">
        <f t="shared" si="9"/>
        <v>3</v>
      </c>
      <c r="H58" s="26">
        <f t="shared" si="9"/>
        <v>1</v>
      </c>
      <c r="I58" s="80">
        <f aca="true" t="shared" si="10" ref="I58:N58">SUMPRODUCT(--(I37:I55="x"),--($T37:$T55="K"))</f>
        <v>0</v>
      </c>
      <c r="J58" s="80">
        <f t="shared" si="10"/>
        <v>0</v>
      </c>
      <c r="K58" s="80">
        <f t="shared" si="10"/>
        <v>0</v>
      </c>
      <c r="L58" s="80">
        <f t="shared" si="10"/>
        <v>0</v>
      </c>
      <c r="M58" s="80">
        <f t="shared" si="10"/>
        <v>0</v>
      </c>
      <c r="N58" s="81">
        <f t="shared" si="10"/>
        <v>0</v>
      </c>
      <c r="O58" s="365">
        <f>SUM(C58:N58)</f>
        <v>11</v>
      </c>
      <c r="P58" s="366"/>
      <c r="Q58" s="366"/>
      <c r="R58" s="366"/>
      <c r="S58" s="366"/>
      <c r="T58" s="367"/>
      <c r="U58" s="385"/>
      <c r="V58" s="386"/>
      <c r="W58" s="386"/>
      <c r="X58" s="386"/>
      <c r="Y58" s="386"/>
      <c r="Z58" s="386"/>
      <c r="AA58" s="386"/>
      <c r="AB58" s="386"/>
      <c r="AC58" s="386"/>
      <c r="AD58" s="386"/>
      <c r="AE58" s="387"/>
    </row>
    <row r="59" spans="1:31" s="6" customFormat="1" ht="12.75">
      <c r="A59" s="388" t="s">
        <v>526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90"/>
    </row>
    <row r="60" spans="1:31" s="6" customFormat="1" ht="12.75">
      <c r="A60" s="103" t="s">
        <v>527</v>
      </c>
      <c r="B60" s="257" t="s">
        <v>528</v>
      </c>
      <c r="C60" s="20"/>
      <c r="D60" s="12"/>
      <c r="E60" s="12"/>
      <c r="F60" s="12"/>
      <c r="G60" s="12" t="s">
        <v>32</v>
      </c>
      <c r="H60" s="12"/>
      <c r="I60" s="165"/>
      <c r="J60" s="165"/>
      <c r="K60" s="165"/>
      <c r="L60" s="165"/>
      <c r="M60" s="165"/>
      <c r="N60" s="164"/>
      <c r="O60" s="21">
        <v>2</v>
      </c>
      <c r="P60" s="14"/>
      <c r="Q60" s="14"/>
      <c r="R60" s="22"/>
      <c r="S60" s="21">
        <v>2</v>
      </c>
      <c r="T60" s="238" t="s">
        <v>85</v>
      </c>
      <c r="U60" s="59"/>
      <c r="V60" s="45"/>
      <c r="W60" s="64"/>
      <c r="X60" s="59"/>
      <c r="Y60" s="45"/>
      <c r="Z60" s="64"/>
      <c r="AA60" s="59"/>
      <c r="AB60" s="45"/>
      <c r="AC60" s="64"/>
      <c r="AD60" s="24" t="s">
        <v>529</v>
      </c>
      <c r="AE60" s="166" t="s">
        <v>530</v>
      </c>
    </row>
    <row r="61" spans="1:31" s="6" customFormat="1" ht="12.75">
      <c r="A61" s="103" t="s">
        <v>531</v>
      </c>
      <c r="B61" s="257" t="s">
        <v>532</v>
      </c>
      <c r="C61" s="20"/>
      <c r="D61" s="12"/>
      <c r="E61" s="12"/>
      <c r="F61" s="12"/>
      <c r="G61" s="12"/>
      <c r="H61" s="12" t="s">
        <v>32</v>
      </c>
      <c r="I61" s="165"/>
      <c r="J61" s="165"/>
      <c r="K61" s="165"/>
      <c r="L61" s="165"/>
      <c r="M61" s="165"/>
      <c r="N61" s="164"/>
      <c r="O61" s="21">
        <v>1</v>
      </c>
      <c r="P61" s="14"/>
      <c r="Q61" s="14"/>
      <c r="R61" s="22"/>
      <c r="S61" s="21">
        <v>1</v>
      </c>
      <c r="T61" s="238" t="s">
        <v>85</v>
      </c>
      <c r="U61" s="20" t="s">
        <v>33</v>
      </c>
      <c r="V61" s="129" t="str">
        <f>A60</f>
        <v>lh5t1026</v>
      </c>
      <c r="W61" s="134" t="str">
        <f>B60</f>
        <v>A földrajztanítás alapjai</v>
      </c>
      <c r="X61" s="65" t="s">
        <v>46</v>
      </c>
      <c r="Y61" s="162" t="str">
        <f>A62</f>
        <v>tevekfrtanl18go</v>
      </c>
      <c r="Z61" s="163" t="str">
        <f>B62</f>
        <v>Tevékenységalapú földrajztanítás</v>
      </c>
      <c r="AA61" s="59"/>
      <c r="AB61" s="45"/>
      <c r="AC61" s="64"/>
      <c r="AD61" s="24" t="s">
        <v>529</v>
      </c>
      <c r="AE61" s="166" t="s">
        <v>533</v>
      </c>
    </row>
    <row r="62" spans="1:31" s="6" customFormat="1" ht="12.75">
      <c r="A62" s="103" t="s">
        <v>534</v>
      </c>
      <c r="B62" s="257" t="s">
        <v>532</v>
      </c>
      <c r="C62" s="20"/>
      <c r="D62" s="12"/>
      <c r="E62" s="12"/>
      <c r="F62" s="12"/>
      <c r="G62" s="12"/>
      <c r="H62" s="12" t="s">
        <v>32</v>
      </c>
      <c r="I62" s="165"/>
      <c r="J62" s="165"/>
      <c r="K62" s="165"/>
      <c r="L62" s="165"/>
      <c r="M62" s="165"/>
      <c r="N62" s="164"/>
      <c r="O62" s="21"/>
      <c r="P62" s="14">
        <v>1</v>
      </c>
      <c r="Q62" s="14"/>
      <c r="R62" s="55"/>
      <c r="S62" s="21">
        <v>1</v>
      </c>
      <c r="T62" s="238" t="s">
        <v>411</v>
      </c>
      <c r="U62" s="20" t="s">
        <v>33</v>
      </c>
      <c r="V62" s="129" t="str">
        <f>A60</f>
        <v>lh5t1026</v>
      </c>
      <c r="W62" s="134" t="str">
        <f>B60</f>
        <v>A földrajztanítás alapjai</v>
      </c>
      <c r="X62" s="59"/>
      <c r="Y62" s="45"/>
      <c r="Z62" s="64"/>
      <c r="AA62" s="59"/>
      <c r="AB62" s="45"/>
      <c r="AC62" s="64"/>
      <c r="AD62" s="24" t="s">
        <v>529</v>
      </c>
      <c r="AE62" s="166" t="s">
        <v>533</v>
      </c>
    </row>
    <row r="63" spans="1:31" s="6" customFormat="1" ht="12.75">
      <c r="A63" s="346" t="s">
        <v>34</v>
      </c>
      <c r="B63" s="347"/>
      <c r="C63" s="28">
        <f aca="true" t="shared" si="11" ref="C63:H63">SUMIF(C60:C62,"=x",$O60:$O62)+SUMIF(C60:C62,"=x",$P60:$P62)+SUMIF(C60:C62,"=x",$Q60:$Q62)</f>
        <v>0</v>
      </c>
      <c r="D63" s="29">
        <f t="shared" si="11"/>
        <v>0</v>
      </c>
      <c r="E63" s="29">
        <f t="shared" si="11"/>
        <v>0</v>
      </c>
      <c r="F63" s="29">
        <f t="shared" si="11"/>
        <v>0</v>
      </c>
      <c r="G63" s="29">
        <f t="shared" si="11"/>
        <v>2</v>
      </c>
      <c r="H63" s="29">
        <f t="shared" si="11"/>
        <v>2</v>
      </c>
      <c r="I63" s="76">
        <f aca="true" t="shared" si="12" ref="I63:N63">SUMIF(I60:I60,"=x",$O60:$O60)+SUMIF(I60:I60,"=x",$P60:$P60)+SUMIF(I60:I60,"=x",$Q60:$Q60)</f>
        <v>0</v>
      </c>
      <c r="J63" s="76">
        <f t="shared" si="12"/>
        <v>0</v>
      </c>
      <c r="K63" s="76">
        <f t="shared" si="12"/>
        <v>0</v>
      </c>
      <c r="L63" s="76">
        <f t="shared" si="12"/>
        <v>0</v>
      </c>
      <c r="M63" s="76">
        <f t="shared" si="12"/>
        <v>0</v>
      </c>
      <c r="N63" s="77">
        <f t="shared" si="12"/>
        <v>0</v>
      </c>
      <c r="O63" s="348">
        <f>SUM(C63:N63)</f>
        <v>4</v>
      </c>
      <c r="P63" s="349"/>
      <c r="Q63" s="349"/>
      <c r="R63" s="349"/>
      <c r="S63" s="349"/>
      <c r="T63" s="350"/>
      <c r="U63" s="385"/>
      <c r="V63" s="386"/>
      <c r="W63" s="386"/>
      <c r="X63" s="386"/>
      <c r="Y63" s="386"/>
      <c r="Z63" s="386"/>
      <c r="AA63" s="386"/>
      <c r="AB63" s="386"/>
      <c r="AC63" s="386"/>
      <c r="AD63" s="386"/>
      <c r="AE63" s="387"/>
    </row>
    <row r="64" spans="1:31" s="6" customFormat="1" ht="12.75">
      <c r="A64" s="354" t="s">
        <v>35</v>
      </c>
      <c r="B64" s="355"/>
      <c r="C64" s="31">
        <f aca="true" t="shared" si="13" ref="C64:H64">SUMIF(C60:C62,"=x",$S60:$S62)</f>
        <v>0</v>
      </c>
      <c r="D64" s="32">
        <f t="shared" si="13"/>
        <v>0</v>
      </c>
      <c r="E64" s="32">
        <f t="shared" si="13"/>
        <v>0</v>
      </c>
      <c r="F64" s="32">
        <f t="shared" si="13"/>
        <v>0</v>
      </c>
      <c r="G64" s="32">
        <f t="shared" si="13"/>
        <v>2</v>
      </c>
      <c r="H64" s="32">
        <f t="shared" si="13"/>
        <v>2</v>
      </c>
      <c r="I64" s="78">
        <f aca="true" t="shared" si="14" ref="I64:N64">SUMIF(I60:I60,"=x",$S60:$S60)</f>
        <v>0</v>
      </c>
      <c r="J64" s="78">
        <f t="shared" si="14"/>
        <v>0</v>
      </c>
      <c r="K64" s="78">
        <f t="shared" si="14"/>
        <v>0</v>
      </c>
      <c r="L64" s="78">
        <f t="shared" si="14"/>
        <v>0</v>
      </c>
      <c r="M64" s="78">
        <f t="shared" si="14"/>
        <v>0</v>
      </c>
      <c r="N64" s="79">
        <f t="shared" si="14"/>
        <v>0</v>
      </c>
      <c r="O64" s="356">
        <f>SUM(C64:N64)</f>
        <v>4</v>
      </c>
      <c r="P64" s="357"/>
      <c r="Q64" s="357"/>
      <c r="R64" s="357"/>
      <c r="S64" s="357"/>
      <c r="T64" s="358"/>
      <c r="U64" s="385"/>
      <c r="V64" s="386"/>
      <c r="W64" s="386"/>
      <c r="X64" s="386"/>
      <c r="Y64" s="386"/>
      <c r="Z64" s="386"/>
      <c r="AA64" s="386"/>
      <c r="AB64" s="386"/>
      <c r="AC64" s="386"/>
      <c r="AD64" s="386"/>
      <c r="AE64" s="387"/>
    </row>
    <row r="65" spans="1:31" s="6" customFormat="1" ht="12.75">
      <c r="A65" s="363" t="s">
        <v>36</v>
      </c>
      <c r="B65" s="364"/>
      <c r="C65" s="25">
        <f aca="true" t="shared" si="15" ref="C65:H65">SUMPRODUCT(--(C60:C62="x"),--($T60:$T62="K(5)"))</f>
        <v>0</v>
      </c>
      <c r="D65" s="26">
        <f t="shared" si="15"/>
        <v>0</v>
      </c>
      <c r="E65" s="26">
        <f t="shared" si="15"/>
        <v>0</v>
      </c>
      <c r="F65" s="26">
        <f t="shared" si="15"/>
        <v>0</v>
      </c>
      <c r="G65" s="26">
        <f t="shared" si="15"/>
        <v>1</v>
      </c>
      <c r="H65" s="26">
        <f t="shared" si="15"/>
        <v>1</v>
      </c>
      <c r="I65" s="80">
        <f aca="true" t="shared" si="16" ref="I65:N65">SUMPRODUCT(--(I60:I60="x"),--($T60:$T60="K"))</f>
        <v>0</v>
      </c>
      <c r="J65" s="80">
        <f t="shared" si="16"/>
        <v>0</v>
      </c>
      <c r="K65" s="80">
        <f t="shared" si="16"/>
        <v>0</v>
      </c>
      <c r="L65" s="80">
        <f t="shared" si="16"/>
        <v>0</v>
      </c>
      <c r="M65" s="80">
        <f t="shared" si="16"/>
        <v>0</v>
      </c>
      <c r="N65" s="81">
        <f t="shared" si="16"/>
        <v>0</v>
      </c>
      <c r="O65" s="365">
        <f>SUM(C65:N65)</f>
        <v>2</v>
      </c>
      <c r="P65" s="366"/>
      <c r="Q65" s="366"/>
      <c r="R65" s="366"/>
      <c r="S65" s="366"/>
      <c r="T65" s="367"/>
      <c r="U65" s="385"/>
      <c r="V65" s="386"/>
      <c r="W65" s="386"/>
      <c r="X65" s="386"/>
      <c r="Y65" s="386"/>
      <c r="Z65" s="386"/>
      <c r="AA65" s="386"/>
      <c r="AB65" s="386"/>
      <c r="AC65" s="386"/>
      <c r="AD65" s="386"/>
      <c r="AE65" s="387"/>
    </row>
    <row r="66" spans="1:31" s="6" customFormat="1" ht="12.75">
      <c r="A66" s="352" t="s">
        <v>9</v>
      </c>
      <c r="B66" s="353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2"/>
    </row>
    <row r="67" spans="1:31" s="6" customFormat="1" ht="12.75">
      <c r="A67" s="346" t="s">
        <v>34</v>
      </c>
      <c r="B67" s="347"/>
      <c r="C67" s="28">
        <f aca="true" t="shared" si="17" ref="C67:N67">SUMIF($A1:$A66,$A67,C1:C66)</f>
        <v>16</v>
      </c>
      <c r="D67" s="29">
        <f t="shared" si="17"/>
        <v>13</v>
      </c>
      <c r="E67" s="29">
        <f t="shared" si="17"/>
        <v>12</v>
      </c>
      <c r="F67" s="29">
        <f t="shared" si="17"/>
        <v>10</v>
      </c>
      <c r="G67" s="29">
        <f t="shared" si="17"/>
        <v>10</v>
      </c>
      <c r="H67" s="29">
        <f t="shared" si="17"/>
        <v>11</v>
      </c>
      <c r="I67" s="76">
        <f t="shared" si="17"/>
        <v>0</v>
      </c>
      <c r="J67" s="76">
        <f t="shared" si="17"/>
        <v>0</v>
      </c>
      <c r="K67" s="76">
        <f t="shared" si="17"/>
        <v>0</v>
      </c>
      <c r="L67" s="76">
        <f t="shared" si="17"/>
        <v>0</v>
      </c>
      <c r="M67" s="76">
        <f t="shared" si="17"/>
        <v>0</v>
      </c>
      <c r="N67" s="77">
        <f t="shared" si="17"/>
        <v>0</v>
      </c>
      <c r="O67" s="348">
        <f>SUM(C67:N67)</f>
        <v>72</v>
      </c>
      <c r="P67" s="349"/>
      <c r="Q67" s="349"/>
      <c r="R67" s="349"/>
      <c r="S67" s="349"/>
      <c r="T67" s="350"/>
      <c r="U67" s="385"/>
      <c r="V67" s="386"/>
      <c r="W67" s="386"/>
      <c r="X67" s="386"/>
      <c r="Y67" s="386"/>
      <c r="Z67" s="386"/>
      <c r="AA67" s="386"/>
      <c r="AB67" s="386"/>
      <c r="AC67" s="386"/>
      <c r="AD67" s="386"/>
      <c r="AE67" s="387"/>
    </row>
    <row r="68" spans="1:31" s="6" customFormat="1" ht="12.75">
      <c r="A68" s="354" t="s">
        <v>35</v>
      </c>
      <c r="B68" s="355"/>
      <c r="C68" s="31">
        <f aca="true" t="shared" si="18" ref="C68:N69">SUMIF($A4:$A67,$A68,C4:C67)</f>
        <v>13</v>
      </c>
      <c r="D68" s="32">
        <f t="shared" si="18"/>
        <v>14</v>
      </c>
      <c r="E68" s="32">
        <f t="shared" si="18"/>
        <v>13</v>
      </c>
      <c r="F68" s="32">
        <f t="shared" si="18"/>
        <v>11</v>
      </c>
      <c r="G68" s="32">
        <f t="shared" si="18"/>
        <v>13</v>
      </c>
      <c r="H68" s="32">
        <f t="shared" si="18"/>
        <v>13</v>
      </c>
      <c r="I68" s="78">
        <f t="shared" si="18"/>
        <v>0</v>
      </c>
      <c r="J68" s="78">
        <f t="shared" si="18"/>
        <v>0</v>
      </c>
      <c r="K68" s="78">
        <f t="shared" si="18"/>
        <v>0</v>
      </c>
      <c r="L68" s="78">
        <f t="shared" si="18"/>
        <v>0</v>
      </c>
      <c r="M68" s="78">
        <f t="shared" si="18"/>
        <v>0</v>
      </c>
      <c r="N68" s="79">
        <f t="shared" si="18"/>
        <v>0</v>
      </c>
      <c r="O68" s="356">
        <f>SUM(C68:N68)</f>
        <v>77</v>
      </c>
      <c r="P68" s="357"/>
      <c r="Q68" s="357"/>
      <c r="R68" s="357"/>
      <c r="S68" s="357"/>
      <c r="T68" s="358"/>
      <c r="U68" s="385"/>
      <c r="V68" s="386"/>
      <c r="W68" s="386"/>
      <c r="X68" s="386"/>
      <c r="Y68" s="386"/>
      <c r="Z68" s="386"/>
      <c r="AA68" s="386"/>
      <c r="AB68" s="386"/>
      <c r="AC68" s="386"/>
      <c r="AD68" s="386"/>
      <c r="AE68" s="387"/>
    </row>
    <row r="69" spans="1:31" s="6" customFormat="1" ht="12.75">
      <c r="A69" s="363" t="s">
        <v>36</v>
      </c>
      <c r="B69" s="364"/>
      <c r="C69" s="25">
        <f t="shared" si="18"/>
        <v>4</v>
      </c>
      <c r="D69" s="26">
        <f t="shared" si="18"/>
        <v>5</v>
      </c>
      <c r="E69" s="26">
        <f t="shared" si="18"/>
        <v>4</v>
      </c>
      <c r="F69" s="26">
        <f t="shared" si="18"/>
        <v>3</v>
      </c>
      <c r="G69" s="26">
        <f t="shared" si="18"/>
        <v>4</v>
      </c>
      <c r="H69" s="26">
        <f t="shared" si="18"/>
        <v>3</v>
      </c>
      <c r="I69" s="80">
        <f t="shared" si="18"/>
        <v>0</v>
      </c>
      <c r="J69" s="80">
        <f t="shared" si="18"/>
        <v>0</v>
      </c>
      <c r="K69" s="80">
        <f t="shared" si="18"/>
        <v>0</v>
      </c>
      <c r="L69" s="80">
        <f t="shared" si="18"/>
        <v>0</v>
      </c>
      <c r="M69" s="80">
        <f t="shared" si="18"/>
        <v>0</v>
      </c>
      <c r="N69" s="81">
        <f t="shared" si="18"/>
        <v>0</v>
      </c>
      <c r="O69" s="365">
        <f>SUM(C69:N69)</f>
        <v>23</v>
      </c>
      <c r="P69" s="366"/>
      <c r="Q69" s="366"/>
      <c r="R69" s="366"/>
      <c r="S69" s="366"/>
      <c r="T69" s="367"/>
      <c r="U69" s="385"/>
      <c r="V69" s="386"/>
      <c r="W69" s="386"/>
      <c r="X69" s="386"/>
      <c r="Y69" s="386"/>
      <c r="Z69" s="386"/>
      <c r="AA69" s="386"/>
      <c r="AB69" s="386"/>
      <c r="AC69" s="386"/>
      <c r="AD69" s="386"/>
      <c r="AE69" s="387"/>
    </row>
    <row r="70" spans="1:31" s="6" customFormat="1" ht="13.5" thickBot="1">
      <c r="A70" s="374" t="s">
        <v>42</v>
      </c>
      <c r="B70" s="375"/>
      <c r="C70" s="70">
        <f>14</f>
        <v>14</v>
      </c>
      <c r="D70" s="71">
        <f>13</f>
        <v>13</v>
      </c>
      <c r="E70" s="71">
        <f>12</f>
        <v>12</v>
      </c>
      <c r="F70" s="71">
        <f>11</f>
        <v>11</v>
      </c>
      <c r="G70" s="71">
        <f>11+2</f>
        <v>13</v>
      </c>
      <c r="H70" s="71">
        <f>10+2</f>
        <v>12</v>
      </c>
      <c r="I70" s="82"/>
      <c r="J70" s="82"/>
      <c r="K70" s="82"/>
      <c r="L70" s="82"/>
      <c r="M70" s="82"/>
      <c r="N70" s="83"/>
      <c r="O70" s="376">
        <f>SUM(C70:N70)</f>
        <v>75</v>
      </c>
      <c r="P70" s="377"/>
      <c r="Q70" s="377"/>
      <c r="R70" s="377"/>
      <c r="S70" s="377"/>
      <c r="T70" s="378"/>
      <c r="U70" s="385"/>
      <c r="V70" s="386"/>
      <c r="W70" s="386"/>
      <c r="X70" s="386"/>
      <c r="Y70" s="386"/>
      <c r="Z70" s="386"/>
      <c r="AA70" s="386"/>
      <c r="AB70" s="386"/>
      <c r="AC70" s="386"/>
      <c r="AD70" s="386"/>
      <c r="AE70" s="387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" t="s">
        <v>28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56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5" t="s">
        <v>57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0" t="s">
        <v>5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535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15" t="s">
        <v>536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5" t="s">
        <v>537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5" t="s">
        <v>538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5" t="s">
        <v>539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0" t="s">
        <v>6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6" t="s">
        <v>50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17" t="s">
        <v>51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 customHeight="1">
      <c r="A87" s="15" t="s">
        <v>52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8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9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7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7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6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</sheetData>
  <sheetProtection/>
  <mergeCells count="70">
    <mergeCell ref="A69:B69"/>
    <mergeCell ref="O69:T69"/>
    <mergeCell ref="U69:AE69"/>
    <mergeCell ref="A70:B70"/>
    <mergeCell ref="O70:T70"/>
    <mergeCell ref="U70:AE70"/>
    <mergeCell ref="A67:B67"/>
    <mergeCell ref="O67:T67"/>
    <mergeCell ref="U67:AE67"/>
    <mergeCell ref="A68:B68"/>
    <mergeCell ref="O68:T68"/>
    <mergeCell ref="U68:AE68"/>
    <mergeCell ref="A65:B65"/>
    <mergeCell ref="O65:T65"/>
    <mergeCell ref="U65:AE65"/>
    <mergeCell ref="A66:B66"/>
    <mergeCell ref="C66:N66"/>
    <mergeCell ref="O66:T66"/>
    <mergeCell ref="U66:AE66"/>
    <mergeCell ref="A59:AE59"/>
    <mergeCell ref="A63:B63"/>
    <mergeCell ref="O63:T63"/>
    <mergeCell ref="U63:AE63"/>
    <mergeCell ref="A64:B64"/>
    <mergeCell ref="O64:T64"/>
    <mergeCell ref="U64:AE64"/>
    <mergeCell ref="A57:B57"/>
    <mergeCell ref="O57:T57"/>
    <mergeCell ref="U57:AE57"/>
    <mergeCell ref="A58:B58"/>
    <mergeCell ref="O58:T58"/>
    <mergeCell ref="U58:AE58"/>
    <mergeCell ref="A36:B36"/>
    <mergeCell ref="C36:N36"/>
    <mergeCell ref="O36:T36"/>
    <mergeCell ref="U36:AE36"/>
    <mergeCell ref="A56:B56"/>
    <mergeCell ref="O56:T56"/>
    <mergeCell ref="U56:AE56"/>
    <mergeCell ref="U12:AE12"/>
    <mergeCell ref="A33:B33"/>
    <mergeCell ref="O33:T33"/>
    <mergeCell ref="A34:B34"/>
    <mergeCell ref="O34:T34"/>
    <mergeCell ref="A35:B35"/>
    <mergeCell ref="O35:T35"/>
    <mergeCell ref="A9:B9"/>
    <mergeCell ref="O9:T9"/>
    <mergeCell ref="A10:B10"/>
    <mergeCell ref="O10:T10"/>
    <mergeCell ref="A11:B11"/>
    <mergeCell ref="O11:T11"/>
    <mergeCell ref="AD4:AD5"/>
    <mergeCell ref="AE4:AE5"/>
    <mergeCell ref="A6:B6"/>
    <mergeCell ref="C6:N6"/>
    <mergeCell ref="O6:T6"/>
    <mergeCell ref="AC6:AE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381" t="s">
        <v>691</v>
      </c>
      <c r="B1" s="38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82" t="s">
        <v>64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3" t="s">
        <v>169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59" t="s">
        <v>1</v>
      </c>
      <c r="B4" s="359" t="s">
        <v>0</v>
      </c>
      <c r="C4" s="368" t="s">
        <v>28</v>
      </c>
      <c r="D4" s="369"/>
      <c r="E4" s="369"/>
      <c r="F4" s="369"/>
      <c r="G4" s="369"/>
      <c r="H4" s="370"/>
      <c r="I4" s="370"/>
      <c r="J4" s="370"/>
      <c r="K4" s="370"/>
      <c r="L4" s="370"/>
      <c r="M4" s="370"/>
      <c r="N4" s="371"/>
      <c r="O4" s="368" t="s">
        <v>29</v>
      </c>
      <c r="P4" s="369"/>
      <c r="Q4" s="369"/>
      <c r="R4" s="369"/>
      <c r="S4" s="372" t="s">
        <v>30</v>
      </c>
      <c r="T4" s="379" t="s">
        <v>31</v>
      </c>
      <c r="U4" s="359" t="s">
        <v>2</v>
      </c>
      <c r="V4" s="359"/>
      <c r="W4" s="359"/>
      <c r="X4" s="359" t="s">
        <v>3</v>
      </c>
      <c r="Y4" s="359"/>
      <c r="Z4" s="359"/>
      <c r="AA4" s="359" t="s">
        <v>8</v>
      </c>
      <c r="AB4" s="359"/>
      <c r="AC4" s="359"/>
      <c r="AD4" s="359" t="s">
        <v>4</v>
      </c>
      <c r="AE4" s="359" t="s">
        <v>293</v>
      </c>
    </row>
    <row r="5" spans="1:31" ht="12.75" customHeight="1">
      <c r="A5" s="360"/>
      <c r="B5" s="360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4">
        <v>12</v>
      </c>
      <c r="O5" s="52" t="s">
        <v>47</v>
      </c>
      <c r="P5" s="53" t="s">
        <v>46</v>
      </c>
      <c r="Q5" s="53" t="s">
        <v>48</v>
      </c>
      <c r="R5" s="53" t="s">
        <v>49</v>
      </c>
      <c r="S5" s="373"/>
      <c r="T5" s="38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</row>
    <row r="6" spans="1:31" s="6" customFormat="1" ht="12.75">
      <c r="A6" s="352" t="s">
        <v>392</v>
      </c>
      <c r="B6" s="353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2"/>
    </row>
    <row r="7" spans="1:31" s="6" customFormat="1" ht="12.75">
      <c r="A7" s="224" t="s">
        <v>253</v>
      </c>
      <c r="B7" s="109" t="s">
        <v>111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4"/>
      <c r="N7" s="55"/>
      <c r="O7" s="21">
        <v>2</v>
      </c>
      <c r="P7" s="116"/>
      <c r="Q7" s="14"/>
      <c r="R7" s="22"/>
      <c r="S7" s="21">
        <v>2</v>
      </c>
      <c r="T7" s="55" t="s">
        <v>85</v>
      </c>
      <c r="U7" s="36" t="s">
        <v>33</v>
      </c>
      <c r="V7" s="130" t="str">
        <f>'Biológiatanár közös rész'!A27</f>
        <v>bb5t1400</v>
      </c>
      <c r="W7" s="135" t="str">
        <f>'Biológiatanár közös rész'!B27</f>
        <v>Az ember szervezete EA</v>
      </c>
      <c r="X7" s="39" t="s">
        <v>125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123</v>
      </c>
      <c r="AE7" s="118" t="s">
        <v>346</v>
      </c>
    </row>
    <row r="8" spans="1:31" s="6" customFormat="1" ht="12.75">
      <c r="A8" s="224" t="s">
        <v>254</v>
      </c>
      <c r="B8" s="109" t="s">
        <v>112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4"/>
      <c r="N8" s="55"/>
      <c r="O8" s="115"/>
      <c r="P8" s="116">
        <v>2</v>
      </c>
      <c r="Q8" s="14"/>
      <c r="R8" s="22"/>
      <c r="S8" s="115">
        <v>2</v>
      </c>
      <c r="T8" s="55" t="s">
        <v>84</v>
      </c>
      <c r="U8" s="36" t="s">
        <v>33</v>
      </c>
      <c r="V8" s="130" t="str">
        <f>'Biológiatanár közös rész'!A27</f>
        <v>bb5t1400</v>
      </c>
      <c r="W8" s="135" t="str">
        <f>'Biológiatanár közös rész'!B27</f>
        <v>Az ember szervezete EA</v>
      </c>
      <c r="X8" s="39" t="s">
        <v>125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123</v>
      </c>
      <c r="AE8" s="118" t="s">
        <v>347</v>
      </c>
    </row>
    <row r="9" spans="1:31" s="6" customFormat="1" ht="12.75">
      <c r="A9" s="224" t="s">
        <v>255</v>
      </c>
      <c r="B9" s="109" t="s">
        <v>132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4"/>
      <c r="N9" s="55"/>
      <c r="O9" s="115">
        <v>2</v>
      </c>
      <c r="P9" s="116"/>
      <c r="Q9" s="14"/>
      <c r="R9" s="22"/>
      <c r="S9" s="21">
        <v>2</v>
      </c>
      <c r="T9" s="55" t="s">
        <v>85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141</v>
      </c>
      <c r="AE9" s="110" t="s">
        <v>303</v>
      </c>
    </row>
    <row r="10" spans="1:31" s="6" customFormat="1" ht="12.75">
      <c r="A10" s="224" t="s">
        <v>256</v>
      </c>
      <c r="B10" s="109" t="s">
        <v>136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4"/>
      <c r="N10" s="55"/>
      <c r="O10" s="21">
        <v>2</v>
      </c>
      <c r="P10" s="116"/>
      <c r="Q10" s="14"/>
      <c r="R10" s="22"/>
      <c r="S10" s="21">
        <v>2</v>
      </c>
      <c r="T10" s="55" t="s">
        <v>85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143</v>
      </c>
      <c r="AE10" s="230" t="s">
        <v>348</v>
      </c>
    </row>
    <row r="11" spans="1:31" s="6" customFormat="1" ht="12.75">
      <c r="A11" s="224" t="s">
        <v>257</v>
      </c>
      <c r="B11" t="s">
        <v>391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4"/>
      <c r="N11" s="55"/>
      <c r="O11" s="21">
        <v>2</v>
      </c>
      <c r="P11" s="116"/>
      <c r="Q11" s="14"/>
      <c r="R11" s="22"/>
      <c r="S11" s="21">
        <v>2</v>
      </c>
      <c r="T11" s="55" t="s">
        <v>85</v>
      </c>
      <c r="U11" s="20" t="s">
        <v>33</v>
      </c>
      <c r="V11" s="129" t="str">
        <f>'Biológiatanár közös rész'!A31</f>
        <v>bb5t4301</v>
      </c>
      <c r="W11" s="134" t="str">
        <f>'Biológiatanár közös rész'!B31</f>
        <v>A növények szervezete  GY</v>
      </c>
      <c r="X11" s="20" t="s">
        <v>33</v>
      </c>
      <c r="Y11" s="129" t="str">
        <f>'Biológiatanár közös rész'!A47</f>
        <v>bb5t1301</v>
      </c>
      <c r="Z11" s="134" t="str">
        <f>'Biológiatanár közös rész'!B47</f>
        <v>Biokémia és molekuláris biológia I. EA</v>
      </c>
      <c r="AA11" s="59"/>
      <c r="AB11" s="45"/>
      <c r="AC11" s="64"/>
      <c r="AD11" s="161" t="s">
        <v>163</v>
      </c>
      <c r="AE11" s="161" t="s">
        <v>304</v>
      </c>
    </row>
    <row r="12" spans="1:31" s="6" customFormat="1" ht="12.75">
      <c r="A12" s="224" t="s">
        <v>258</v>
      </c>
      <c r="B12" s="102" t="s">
        <v>155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4"/>
      <c r="N12" s="55"/>
      <c r="O12" s="21">
        <v>2</v>
      </c>
      <c r="P12" s="116"/>
      <c r="Q12" s="14"/>
      <c r="R12" s="22"/>
      <c r="S12" s="21">
        <v>2</v>
      </c>
      <c r="T12" s="55" t="s">
        <v>85</v>
      </c>
      <c r="U12" s="20" t="s">
        <v>33</v>
      </c>
      <c r="V12" s="129" t="str">
        <f>'Biológiatanár közös rész'!A27</f>
        <v>bb5t1400</v>
      </c>
      <c r="W12" s="134" t="str">
        <f>'Biológiatanár közös rész'!B27</f>
        <v>Az ember szervezete EA</v>
      </c>
      <c r="X12" s="59"/>
      <c r="Y12" s="73"/>
      <c r="Z12" s="145"/>
      <c r="AA12" s="59"/>
      <c r="AB12" s="45"/>
      <c r="AC12" s="64"/>
      <c r="AD12" s="161" t="s">
        <v>164</v>
      </c>
      <c r="AE12" s="161" t="s">
        <v>349</v>
      </c>
    </row>
    <row r="13" spans="1:31" s="6" customFormat="1" ht="12.75">
      <c r="A13" s="224" t="s">
        <v>259</v>
      </c>
      <c r="B13" s="102" t="s">
        <v>156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4"/>
      <c r="N13" s="55"/>
      <c r="O13" s="21">
        <v>2</v>
      </c>
      <c r="P13" s="116"/>
      <c r="Q13" s="14"/>
      <c r="R13" s="22"/>
      <c r="S13" s="21">
        <v>2</v>
      </c>
      <c r="T13" s="55" t="s">
        <v>85</v>
      </c>
      <c r="U13" s="65" t="s">
        <v>46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164</v>
      </c>
      <c r="AE13" s="161" t="s">
        <v>350</v>
      </c>
    </row>
    <row r="14" spans="1:31" s="6" customFormat="1" ht="12.75">
      <c r="A14" s="102" t="s">
        <v>157</v>
      </c>
      <c r="B14" s="108" t="s">
        <v>158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4"/>
      <c r="N14" s="55"/>
      <c r="O14" s="115">
        <v>1</v>
      </c>
      <c r="P14" s="116"/>
      <c r="Q14" s="14"/>
      <c r="R14" s="22"/>
      <c r="S14" s="115">
        <v>1</v>
      </c>
      <c r="T14" s="55" t="s">
        <v>85</v>
      </c>
      <c r="U14" s="20" t="s">
        <v>33</v>
      </c>
      <c r="V14" s="129" t="str">
        <f>'Biológiatanár közös rész'!A47</f>
        <v>bb5t1301</v>
      </c>
      <c r="W14" s="134" t="str">
        <f>'Biológiatanár közös rész'!B47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165</v>
      </c>
      <c r="AE14" s="145" t="s">
        <v>305</v>
      </c>
    </row>
    <row r="15" spans="1:31" s="6" customFormat="1" ht="12.75">
      <c r="A15" s="224" t="s">
        <v>260</v>
      </c>
      <c r="B15" s="109" t="s">
        <v>137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4"/>
      <c r="N15" s="55"/>
      <c r="O15" s="115">
        <v>2</v>
      </c>
      <c r="P15" s="116"/>
      <c r="Q15" s="14"/>
      <c r="R15" s="22"/>
      <c r="S15" s="115">
        <v>3</v>
      </c>
      <c r="T15" s="55" t="s">
        <v>85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116</v>
      </c>
      <c r="AE15" s="110" t="s">
        <v>351</v>
      </c>
    </row>
    <row r="16" spans="1:31" s="6" customFormat="1" ht="12.75">
      <c r="A16" s="224" t="s">
        <v>261</v>
      </c>
      <c r="B16" s="18" t="s">
        <v>179</v>
      </c>
      <c r="C16" s="88"/>
      <c r="D16" s="165"/>
      <c r="E16" s="165"/>
      <c r="F16" s="165"/>
      <c r="G16" s="165"/>
      <c r="H16" s="165"/>
      <c r="I16" s="14" t="s">
        <v>32</v>
      </c>
      <c r="J16" s="14"/>
      <c r="K16" s="14"/>
      <c r="L16" s="14"/>
      <c r="M16" s="14"/>
      <c r="N16" s="55"/>
      <c r="O16" s="21"/>
      <c r="P16" s="14">
        <v>2</v>
      </c>
      <c r="Q16" s="14"/>
      <c r="R16" s="22"/>
      <c r="S16" s="21">
        <v>2</v>
      </c>
      <c r="T16" s="55" t="s">
        <v>84</v>
      </c>
      <c r="U16" s="175" t="s">
        <v>33</v>
      </c>
      <c r="V16" s="176" t="str">
        <f>'Biológiatanár közös rész'!A14</f>
        <v>matemam18go</v>
      </c>
      <c r="W16" s="177" t="str">
        <f>'Biológiatanár közös rész'!B14</f>
        <v>Matematika  GY</v>
      </c>
      <c r="X16" s="175"/>
      <c r="Y16" s="176"/>
      <c r="Z16" s="178"/>
      <c r="AA16" s="20"/>
      <c r="AB16" s="129"/>
      <c r="AC16" s="134"/>
      <c r="AD16" s="24" t="s">
        <v>166</v>
      </c>
      <c r="AE16" s="110" t="s">
        <v>352</v>
      </c>
    </row>
    <row r="17" spans="1:31" s="6" customFormat="1" ht="12.75">
      <c r="A17" s="23" t="s">
        <v>180</v>
      </c>
      <c r="B17" s="173" t="s">
        <v>181</v>
      </c>
      <c r="C17" s="88"/>
      <c r="D17" s="165"/>
      <c r="E17" s="165"/>
      <c r="F17" s="165"/>
      <c r="G17" s="165"/>
      <c r="H17" s="165"/>
      <c r="I17" s="14"/>
      <c r="J17" s="96" t="s">
        <v>59</v>
      </c>
      <c r="K17" s="14"/>
      <c r="L17" s="14" t="s">
        <v>32</v>
      </c>
      <c r="M17" s="14"/>
      <c r="N17" s="55"/>
      <c r="O17" s="21"/>
      <c r="P17" s="14">
        <v>3</v>
      </c>
      <c r="Q17" s="14"/>
      <c r="R17" s="55"/>
      <c r="S17" s="21">
        <v>3</v>
      </c>
      <c r="T17" s="55" t="s">
        <v>84</v>
      </c>
      <c r="U17" s="179"/>
      <c r="V17" s="180"/>
      <c r="W17" s="181"/>
      <c r="X17" s="182"/>
      <c r="Y17" s="181"/>
      <c r="Z17" s="183"/>
      <c r="AA17" s="184"/>
      <c r="AB17" s="73"/>
      <c r="AC17" s="185"/>
      <c r="AD17" s="186" t="s">
        <v>151</v>
      </c>
      <c r="AE17" s="24" t="s">
        <v>306</v>
      </c>
    </row>
    <row r="18" spans="1:31" s="6" customFormat="1" ht="12.75">
      <c r="A18" s="346" t="s">
        <v>34</v>
      </c>
      <c r="B18" s="347"/>
      <c r="C18" s="84">
        <f aca="true" t="shared" si="0" ref="C18:N18">SUMIF(C7:C17,"=x",$O7:$O17)+SUMIF(C7:C17,"=x",$P7:$P17)+SUMIF(C7:C17,"=x",$Q7:$Q17)</f>
        <v>0</v>
      </c>
      <c r="D18" s="76">
        <f t="shared" si="0"/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348">
        <f>SUM(C18:N18)</f>
        <v>22</v>
      </c>
      <c r="P18" s="349"/>
      <c r="Q18" s="349"/>
      <c r="R18" s="349"/>
      <c r="S18" s="349"/>
      <c r="T18" s="350"/>
      <c r="U18" s="338"/>
      <c r="V18" s="339"/>
      <c r="W18" s="339"/>
      <c r="X18" s="339"/>
      <c r="Y18" s="339"/>
      <c r="Z18" s="339"/>
      <c r="AA18" s="339"/>
      <c r="AB18" s="339"/>
      <c r="AC18" s="339"/>
      <c r="AD18" s="339"/>
      <c r="AE18" s="340"/>
    </row>
    <row r="19" spans="1:31" s="6" customFormat="1" ht="12.75">
      <c r="A19" s="354" t="s">
        <v>35</v>
      </c>
      <c r="B19" s="355"/>
      <c r="C19" s="85">
        <f aca="true" t="shared" si="1" ref="C19:J19">SUMIF(C7:C17,"=x",$S7:$S17)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218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356">
        <f>SUM(C19:N19)</f>
        <v>23</v>
      </c>
      <c r="P19" s="357"/>
      <c r="Q19" s="357"/>
      <c r="R19" s="357"/>
      <c r="S19" s="357"/>
      <c r="T19" s="358"/>
      <c r="U19" s="335"/>
      <c r="V19" s="336"/>
      <c r="W19" s="336"/>
      <c r="X19" s="336"/>
      <c r="Y19" s="336"/>
      <c r="Z19" s="336"/>
      <c r="AA19" s="336"/>
      <c r="AB19" s="336"/>
      <c r="AC19" s="336"/>
      <c r="AD19" s="336"/>
      <c r="AE19" s="337"/>
    </row>
    <row r="20" spans="1:31" s="6" customFormat="1" ht="12.75">
      <c r="A20" s="363" t="s">
        <v>36</v>
      </c>
      <c r="B20" s="364"/>
      <c r="C20" s="86">
        <f>SUMPRODUCT(--(C7:C17="x"),--($T7:$T17="K(5)"))</f>
        <v>0</v>
      </c>
      <c r="D20" s="80">
        <f aca="true" t="shared" si="2" ref="D20:N20">SUMPRODUCT(--(D7:D17="x"),--($T7:$T17="K(5)"))</f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365">
        <f>SUM(C20:N20)</f>
        <v>8</v>
      </c>
      <c r="P20" s="366"/>
      <c r="Q20" s="366"/>
      <c r="R20" s="366"/>
      <c r="S20" s="366"/>
      <c r="T20" s="367"/>
      <c r="U20" s="335"/>
      <c r="V20" s="336"/>
      <c r="W20" s="336"/>
      <c r="X20" s="336"/>
      <c r="Y20" s="336"/>
      <c r="Z20" s="336"/>
      <c r="AA20" s="336"/>
      <c r="AB20" s="336"/>
      <c r="AC20" s="336"/>
      <c r="AD20" s="336"/>
      <c r="AE20" s="337"/>
    </row>
    <row r="21" spans="1:31" s="6" customFormat="1" ht="12.75">
      <c r="A21" s="352" t="s">
        <v>224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5"/>
    </row>
    <row r="22" spans="1:31" s="193" customFormat="1" ht="12.75">
      <c r="A22" s="111" t="s">
        <v>182</v>
      </c>
      <c r="B22" s="108" t="s">
        <v>183</v>
      </c>
      <c r="C22" s="168"/>
      <c r="D22" s="167"/>
      <c r="E22" s="167"/>
      <c r="F22" s="167"/>
      <c r="G22" s="167"/>
      <c r="H22" s="167"/>
      <c r="I22" s="14"/>
      <c r="J22" s="14"/>
      <c r="K22" s="14" t="s">
        <v>32</v>
      </c>
      <c r="L22" s="14"/>
      <c r="M22" s="14"/>
      <c r="N22" s="55"/>
      <c r="O22" s="115"/>
      <c r="P22" s="116">
        <v>3</v>
      </c>
      <c r="Q22" s="116"/>
      <c r="R22" s="187"/>
      <c r="S22" s="115">
        <v>3</v>
      </c>
      <c r="T22" s="55" t="s">
        <v>84</v>
      </c>
      <c r="U22" s="211"/>
      <c r="V22" s="209"/>
      <c r="W22" s="212"/>
      <c r="X22" s="211"/>
      <c r="Y22" s="209"/>
      <c r="Z22" s="212"/>
      <c r="AA22" s="190"/>
      <c r="AB22" s="191"/>
      <c r="AC22" s="192"/>
      <c r="AD22" s="110" t="s">
        <v>184</v>
      </c>
      <c r="AE22" s="192" t="s">
        <v>307</v>
      </c>
    </row>
    <row r="23" spans="1:31" s="193" customFormat="1" ht="12.75">
      <c r="A23" s="111" t="s">
        <v>186</v>
      </c>
      <c r="B23" s="108" t="s">
        <v>187</v>
      </c>
      <c r="C23" s="168"/>
      <c r="D23" s="167"/>
      <c r="E23" s="167"/>
      <c r="F23" s="167"/>
      <c r="G23" s="167"/>
      <c r="H23" s="167"/>
      <c r="I23" s="14"/>
      <c r="J23" s="14"/>
      <c r="K23" s="14" t="s">
        <v>32</v>
      </c>
      <c r="L23" s="14"/>
      <c r="M23" s="14"/>
      <c r="N23" s="55"/>
      <c r="O23" s="115"/>
      <c r="P23" s="116">
        <v>3</v>
      </c>
      <c r="Q23" s="116"/>
      <c r="R23" s="188"/>
      <c r="S23" s="115">
        <v>3</v>
      </c>
      <c r="T23" s="55" t="s">
        <v>84</v>
      </c>
      <c r="U23" s="208" t="s">
        <v>46</v>
      </c>
      <c r="V23" s="195" t="s">
        <v>257</v>
      </c>
      <c r="W23" s="215" t="s">
        <v>685</v>
      </c>
      <c r="X23" s="216"/>
      <c r="Y23" s="215"/>
      <c r="Z23" s="217"/>
      <c r="AA23" s="200"/>
      <c r="AB23" s="191"/>
      <c r="AC23" s="201"/>
      <c r="AD23" s="161" t="s">
        <v>163</v>
      </c>
      <c r="AE23" s="110" t="s">
        <v>308</v>
      </c>
    </row>
    <row r="24" spans="1:31" s="193" customFormat="1" ht="12.75">
      <c r="A24" s="111" t="s">
        <v>188</v>
      </c>
      <c r="B24" s="108" t="s">
        <v>189</v>
      </c>
      <c r="C24" s="168"/>
      <c r="D24" s="167"/>
      <c r="E24" s="167"/>
      <c r="F24" s="167"/>
      <c r="G24" s="167"/>
      <c r="H24" s="167"/>
      <c r="I24" s="14" t="s">
        <v>32</v>
      </c>
      <c r="J24" s="14"/>
      <c r="K24" s="14"/>
      <c r="L24" s="14"/>
      <c r="M24" s="14"/>
      <c r="N24" s="55"/>
      <c r="O24" s="115"/>
      <c r="P24" s="116">
        <v>3</v>
      </c>
      <c r="Q24" s="116"/>
      <c r="R24" s="188"/>
      <c r="S24" s="115">
        <v>3</v>
      </c>
      <c r="T24" s="55" t="s">
        <v>84</v>
      </c>
      <c r="U24" s="208" t="s">
        <v>46</v>
      </c>
      <c r="V24" s="209" t="str">
        <f>'Biológiatanár közös rész'!A47</f>
        <v>bb5t1301</v>
      </c>
      <c r="W24" s="210" t="str">
        <f>'Biológiatanár közös rész'!B47</f>
        <v>Biokémia és molekuláris biológia I. EA</v>
      </c>
      <c r="X24" s="197"/>
      <c r="Y24" s="198"/>
      <c r="Z24" s="199"/>
      <c r="AA24" s="200"/>
      <c r="AB24" s="191"/>
      <c r="AC24" s="201"/>
      <c r="AD24" s="161" t="s">
        <v>190</v>
      </c>
      <c r="AE24" s="110" t="s">
        <v>309</v>
      </c>
    </row>
    <row r="25" spans="1:31" s="193" customFormat="1" ht="12.75">
      <c r="A25" s="102" t="s">
        <v>191</v>
      </c>
      <c r="B25" s="18" t="s">
        <v>234</v>
      </c>
      <c r="C25" s="168"/>
      <c r="D25" s="167"/>
      <c r="E25" s="167"/>
      <c r="F25" s="167"/>
      <c r="G25" s="167"/>
      <c r="H25" s="167"/>
      <c r="I25" s="14"/>
      <c r="J25" s="14" t="s">
        <v>32</v>
      </c>
      <c r="K25" s="14"/>
      <c r="L25" s="14"/>
      <c r="M25" s="14"/>
      <c r="N25" s="55"/>
      <c r="O25" s="115"/>
      <c r="P25" s="116">
        <v>3</v>
      </c>
      <c r="Q25" s="116"/>
      <c r="R25" s="188"/>
      <c r="S25" s="115">
        <v>3</v>
      </c>
      <c r="T25" s="55" t="s">
        <v>84</v>
      </c>
      <c r="U25" s="194" t="s">
        <v>33</v>
      </c>
      <c r="V25" s="195" t="str">
        <f>A24</f>
        <v>bb5t5700</v>
      </c>
      <c r="W25" s="196" t="str">
        <f>B24</f>
        <v>Biokémia szeminárium</v>
      </c>
      <c r="X25" s="197"/>
      <c r="Y25" s="198"/>
      <c r="Z25" s="199"/>
      <c r="AA25" s="200"/>
      <c r="AB25" s="191"/>
      <c r="AC25" s="201"/>
      <c r="AD25" s="161" t="s">
        <v>192</v>
      </c>
      <c r="AE25" s="110" t="s">
        <v>310</v>
      </c>
    </row>
    <row r="26" spans="1:31" s="193" customFormat="1" ht="12.75">
      <c r="A26" s="202" t="s">
        <v>193</v>
      </c>
      <c r="B26" s="108" t="s">
        <v>194</v>
      </c>
      <c r="C26" s="168"/>
      <c r="D26" s="167"/>
      <c r="E26" s="167"/>
      <c r="F26" s="167"/>
      <c r="G26" s="167"/>
      <c r="H26" s="167"/>
      <c r="I26" s="14"/>
      <c r="J26" s="14" t="s">
        <v>32</v>
      </c>
      <c r="K26" s="14"/>
      <c r="L26" s="14"/>
      <c r="M26" s="14"/>
      <c r="N26" s="55"/>
      <c r="O26" s="115"/>
      <c r="P26" s="116">
        <v>3</v>
      </c>
      <c r="Q26" s="116"/>
      <c r="R26" s="188"/>
      <c r="S26" s="115">
        <v>3</v>
      </c>
      <c r="T26" s="55" t="s">
        <v>84</v>
      </c>
      <c r="U26" s="203" t="s">
        <v>46</v>
      </c>
      <c r="V26" s="189" t="str">
        <f>'Biológiatanár közös rész'!A40</f>
        <v>genetib18eo</v>
      </c>
      <c r="W26" s="204" t="str">
        <f>'Biológiatanár közös rész'!B40</f>
        <v>Genetika EA</v>
      </c>
      <c r="X26" s="197"/>
      <c r="Y26" s="198"/>
      <c r="Z26" s="199"/>
      <c r="AA26" s="200"/>
      <c r="AB26" s="191"/>
      <c r="AC26" s="201"/>
      <c r="AD26" s="161" t="s">
        <v>162</v>
      </c>
      <c r="AE26" s="110" t="s">
        <v>311</v>
      </c>
    </row>
    <row r="27" spans="1:31" s="193" customFormat="1" ht="12.75">
      <c r="A27" s="111" t="s">
        <v>195</v>
      </c>
      <c r="B27" s="108" t="s">
        <v>196</v>
      </c>
      <c r="C27" s="168"/>
      <c r="D27" s="167"/>
      <c r="E27" s="167"/>
      <c r="F27" s="167"/>
      <c r="G27" s="167"/>
      <c r="H27" s="167"/>
      <c r="I27" s="14"/>
      <c r="J27" s="14"/>
      <c r="K27" s="14" t="s">
        <v>32</v>
      </c>
      <c r="L27" s="14"/>
      <c r="M27" s="14"/>
      <c r="N27" s="55"/>
      <c r="O27" s="115"/>
      <c r="P27" s="116">
        <v>3</v>
      </c>
      <c r="Q27" s="116"/>
      <c r="R27" s="188"/>
      <c r="S27" s="115">
        <v>3</v>
      </c>
      <c r="T27" s="55" t="s">
        <v>84</v>
      </c>
      <c r="U27" s="213" t="s">
        <v>33</v>
      </c>
      <c r="V27" s="214" t="str">
        <f>A9</f>
        <v>mikrobb18eo</v>
      </c>
      <c r="W27" s="215" t="str">
        <f>B9</f>
        <v>Mikrobiológia EA</v>
      </c>
      <c r="X27" s="197"/>
      <c r="Y27" s="198"/>
      <c r="Z27" s="199"/>
      <c r="AA27" s="200"/>
      <c r="AB27" s="191"/>
      <c r="AC27" s="201"/>
      <c r="AD27" s="161" t="s">
        <v>197</v>
      </c>
      <c r="AE27" s="110" t="s">
        <v>312</v>
      </c>
    </row>
    <row r="28" spans="1:31" s="193" customFormat="1" ht="12.75">
      <c r="A28" s="111" t="s">
        <v>686</v>
      </c>
      <c r="B28" s="108" t="s">
        <v>198</v>
      </c>
      <c r="C28" s="168"/>
      <c r="D28" s="167"/>
      <c r="E28" s="167"/>
      <c r="F28" s="167"/>
      <c r="G28" s="167"/>
      <c r="H28" s="167"/>
      <c r="I28" s="14"/>
      <c r="J28" s="14"/>
      <c r="K28" s="14"/>
      <c r="L28" s="14" t="s">
        <v>32</v>
      </c>
      <c r="M28" s="14"/>
      <c r="N28" s="55"/>
      <c r="O28" s="115">
        <v>2</v>
      </c>
      <c r="P28" s="116"/>
      <c r="Q28" s="116"/>
      <c r="R28" s="188"/>
      <c r="S28" s="115">
        <v>4</v>
      </c>
      <c r="T28" s="55" t="s">
        <v>85</v>
      </c>
      <c r="U28" s="213" t="s">
        <v>33</v>
      </c>
      <c r="V28" s="214" t="str">
        <f>'Biológiatanár közös rész'!A30</f>
        <v>novszeb18eo</v>
      </c>
      <c r="W28" s="215" t="str">
        <f>'Biológiatanár közös rész'!B30</f>
        <v>A növények szervezete  EA</v>
      </c>
      <c r="X28" s="197"/>
      <c r="Y28" s="222"/>
      <c r="Z28" s="199"/>
      <c r="AA28" s="200"/>
      <c r="AB28" s="191"/>
      <c r="AC28" s="201"/>
      <c r="AD28" s="161" t="s">
        <v>120</v>
      </c>
      <c r="AE28" s="110" t="s">
        <v>313</v>
      </c>
    </row>
    <row r="29" spans="1:31" s="193" customFormat="1" ht="12.75">
      <c r="A29" s="102" t="s">
        <v>687</v>
      </c>
      <c r="B29" s="102" t="s">
        <v>688</v>
      </c>
      <c r="C29" s="322"/>
      <c r="D29" s="323"/>
      <c r="E29" s="323"/>
      <c r="F29" s="323"/>
      <c r="G29" s="323"/>
      <c r="H29" s="323"/>
      <c r="I29" s="324"/>
      <c r="J29" s="116" t="s">
        <v>32</v>
      </c>
      <c r="K29" s="324"/>
      <c r="L29" s="324"/>
      <c r="M29" s="324"/>
      <c r="N29" s="325"/>
      <c r="O29" s="115">
        <v>2</v>
      </c>
      <c r="P29" s="116"/>
      <c r="Q29" s="116"/>
      <c r="R29" s="188"/>
      <c r="S29" s="115">
        <v>2</v>
      </c>
      <c r="T29" s="188" t="s">
        <v>85</v>
      </c>
      <c r="U29" s="326"/>
      <c r="V29" s="327"/>
      <c r="W29" s="328"/>
      <c r="X29" s="329"/>
      <c r="Y29" s="328"/>
      <c r="Z29" s="330"/>
      <c r="AA29" s="331"/>
      <c r="AB29" s="332"/>
      <c r="AC29" s="333"/>
      <c r="AD29" s="161" t="s">
        <v>185</v>
      </c>
      <c r="AE29" s="161" t="s">
        <v>689</v>
      </c>
    </row>
    <row r="30" spans="1:31" s="193" customFormat="1" ht="12.75">
      <c r="A30" s="111" t="s">
        <v>199</v>
      </c>
      <c r="B30" s="108" t="s">
        <v>200</v>
      </c>
      <c r="C30" s="168"/>
      <c r="D30" s="167"/>
      <c r="E30" s="167"/>
      <c r="F30" s="167"/>
      <c r="G30" s="167"/>
      <c r="H30" s="167"/>
      <c r="I30" s="14"/>
      <c r="J30" s="14"/>
      <c r="K30" s="14"/>
      <c r="L30" s="14" t="s">
        <v>32</v>
      </c>
      <c r="M30" s="14"/>
      <c r="N30" s="55"/>
      <c r="O30" s="115">
        <v>2</v>
      </c>
      <c r="P30" s="116"/>
      <c r="Q30" s="116"/>
      <c r="R30" s="188"/>
      <c r="S30" s="115">
        <v>2</v>
      </c>
      <c r="T30" s="55" t="s">
        <v>85</v>
      </c>
      <c r="U30" s="203"/>
      <c r="V30" s="206"/>
      <c r="W30" s="198"/>
      <c r="X30" s="197"/>
      <c r="Y30" s="198"/>
      <c r="Z30" s="199"/>
      <c r="AA30" s="200"/>
      <c r="AB30" s="191"/>
      <c r="AC30" s="201"/>
      <c r="AD30" s="161" t="s">
        <v>201</v>
      </c>
      <c r="AE30" s="110" t="s">
        <v>314</v>
      </c>
    </row>
    <row r="31" spans="1:31" s="193" customFormat="1" ht="12.75">
      <c r="A31" s="111" t="s">
        <v>690</v>
      </c>
      <c r="B31" s="108" t="s">
        <v>202</v>
      </c>
      <c r="C31" s="168"/>
      <c r="D31" s="167"/>
      <c r="E31" s="167"/>
      <c r="F31" s="167"/>
      <c r="G31" s="167"/>
      <c r="H31" s="167"/>
      <c r="I31" s="14"/>
      <c r="J31" s="14"/>
      <c r="K31" s="14" t="s">
        <v>32</v>
      </c>
      <c r="L31" s="14"/>
      <c r="M31" s="14"/>
      <c r="N31" s="55"/>
      <c r="O31" s="115">
        <v>2</v>
      </c>
      <c r="P31" s="116"/>
      <c r="Q31" s="116"/>
      <c r="R31" s="188"/>
      <c r="S31" s="115">
        <v>4</v>
      </c>
      <c r="T31" s="55" t="s">
        <v>85</v>
      </c>
      <c r="U31" s="205" t="s">
        <v>46</v>
      </c>
      <c r="V31" s="189" t="s">
        <v>259</v>
      </c>
      <c r="W31" s="334" t="s">
        <v>156</v>
      </c>
      <c r="X31" s="197"/>
      <c r="Y31" s="198"/>
      <c r="Z31" s="199"/>
      <c r="AA31" s="200"/>
      <c r="AB31" s="191"/>
      <c r="AC31" s="201"/>
      <c r="AD31" s="161" t="s">
        <v>203</v>
      </c>
      <c r="AE31" s="110" t="s">
        <v>315</v>
      </c>
    </row>
    <row r="32" spans="1:31" s="193" customFormat="1" ht="12.75">
      <c r="A32" s="111" t="s">
        <v>204</v>
      </c>
      <c r="B32" s="108" t="s">
        <v>205</v>
      </c>
      <c r="C32" s="168"/>
      <c r="D32" s="167"/>
      <c r="E32" s="167"/>
      <c r="F32" s="167"/>
      <c r="G32" s="167"/>
      <c r="H32" s="167"/>
      <c r="I32" s="14"/>
      <c r="J32" s="14"/>
      <c r="K32" s="14" t="s">
        <v>32</v>
      </c>
      <c r="L32" s="14"/>
      <c r="M32" s="14"/>
      <c r="N32" s="55"/>
      <c r="O32" s="115">
        <v>3</v>
      </c>
      <c r="P32" s="116"/>
      <c r="Q32" s="116"/>
      <c r="R32" s="188"/>
      <c r="S32" s="115">
        <v>4</v>
      </c>
      <c r="T32" s="55" t="s">
        <v>85</v>
      </c>
      <c r="U32" s="203"/>
      <c r="V32" s="206"/>
      <c r="W32" s="198"/>
      <c r="X32" s="197"/>
      <c r="Y32" s="198"/>
      <c r="Z32" s="199"/>
      <c r="AA32" s="200"/>
      <c r="AB32" s="191"/>
      <c r="AC32" s="201"/>
      <c r="AD32" s="161" t="s">
        <v>206</v>
      </c>
      <c r="AE32" s="110" t="s">
        <v>316</v>
      </c>
    </row>
    <row r="33" spans="1:31" s="193" customFormat="1" ht="12.75">
      <c r="A33" s="111" t="s">
        <v>207</v>
      </c>
      <c r="B33" s="108" t="s">
        <v>208</v>
      </c>
      <c r="C33" s="168"/>
      <c r="D33" s="167"/>
      <c r="E33" s="167"/>
      <c r="F33" s="167"/>
      <c r="G33" s="167"/>
      <c r="H33" s="167"/>
      <c r="I33" s="14"/>
      <c r="J33" s="14"/>
      <c r="K33" s="14" t="s">
        <v>32</v>
      </c>
      <c r="L33" s="14"/>
      <c r="M33" s="14"/>
      <c r="N33" s="55"/>
      <c r="O33" s="115">
        <v>4</v>
      </c>
      <c r="P33" s="116"/>
      <c r="Q33" s="116"/>
      <c r="R33" s="188"/>
      <c r="S33" s="115">
        <v>4</v>
      </c>
      <c r="T33" s="188" t="s">
        <v>231</v>
      </c>
      <c r="U33" s="203"/>
      <c r="V33" s="206"/>
      <c r="W33" s="198"/>
      <c r="X33" s="197"/>
      <c r="Y33" s="198"/>
      <c r="Z33" s="199"/>
      <c r="AA33" s="200"/>
      <c r="AB33" s="191"/>
      <c r="AC33" s="201"/>
      <c r="AD33" s="161" t="s">
        <v>116</v>
      </c>
      <c r="AE33" s="110" t="s">
        <v>317</v>
      </c>
    </row>
    <row r="34" spans="1:31" s="193" customFormat="1" ht="12.75">
      <c r="A34" s="111" t="s">
        <v>209</v>
      </c>
      <c r="B34" s="108" t="s">
        <v>210</v>
      </c>
      <c r="C34" s="168"/>
      <c r="D34" s="167"/>
      <c r="E34" s="167"/>
      <c r="F34" s="167"/>
      <c r="G34" s="167"/>
      <c r="H34" s="167"/>
      <c r="I34" s="14"/>
      <c r="J34" s="14"/>
      <c r="K34" s="14" t="s">
        <v>32</v>
      </c>
      <c r="L34" s="14"/>
      <c r="M34" s="14"/>
      <c r="N34" s="55"/>
      <c r="O34" s="115">
        <v>2</v>
      </c>
      <c r="P34" s="116"/>
      <c r="Q34" s="116"/>
      <c r="R34" s="188"/>
      <c r="S34" s="115">
        <v>2</v>
      </c>
      <c r="T34" s="55" t="s">
        <v>85</v>
      </c>
      <c r="U34" s="203"/>
      <c r="V34" s="206"/>
      <c r="W34" s="198"/>
      <c r="X34" s="197"/>
      <c r="Y34" s="198"/>
      <c r="Z34" s="199"/>
      <c r="AA34" s="200"/>
      <c r="AB34" s="191"/>
      <c r="AC34" s="201"/>
      <c r="AD34" s="161" t="s">
        <v>122</v>
      </c>
      <c r="AE34" s="110" t="s">
        <v>318</v>
      </c>
    </row>
    <row r="35" spans="1:31" s="193" customFormat="1" ht="12.75">
      <c r="A35" s="111" t="s">
        <v>211</v>
      </c>
      <c r="B35" s="108" t="s">
        <v>212</v>
      </c>
      <c r="C35" s="168"/>
      <c r="D35" s="167"/>
      <c r="E35" s="167"/>
      <c r="F35" s="167"/>
      <c r="G35" s="167"/>
      <c r="H35" s="167"/>
      <c r="I35" s="14"/>
      <c r="J35" s="14"/>
      <c r="K35" s="14"/>
      <c r="L35" s="14" t="s">
        <v>32</v>
      </c>
      <c r="M35" s="14"/>
      <c r="N35" s="55"/>
      <c r="O35" s="115">
        <v>2</v>
      </c>
      <c r="P35" s="116"/>
      <c r="Q35" s="116"/>
      <c r="R35" s="188"/>
      <c r="S35" s="115">
        <v>2</v>
      </c>
      <c r="T35" s="55" t="s">
        <v>85</v>
      </c>
      <c r="U35" s="220"/>
      <c r="V35" s="221"/>
      <c r="W35" s="222"/>
      <c r="X35" s="197"/>
      <c r="Y35" s="198"/>
      <c r="Z35" s="199"/>
      <c r="AA35" s="200"/>
      <c r="AB35" s="191"/>
      <c r="AC35" s="201"/>
      <c r="AD35" s="161" t="s">
        <v>117</v>
      </c>
      <c r="AE35" s="110" t="s">
        <v>319</v>
      </c>
    </row>
    <row r="36" spans="1:31" s="193" customFormat="1" ht="12.75">
      <c r="A36" s="111" t="s">
        <v>213</v>
      </c>
      <c r="B36" s="108" t="s">
        <v>214</v>
      </c>
      <c r="C36" s="168"/>
      <c r="D36" s="167"/>
      <c r="E36" s="167"/>
      <c r="F36" s="167"/>
      <c r="G36" s="167"/>
      <c r="H36" s="167"/>
      <c r="I36" s="14"/>
      <c r="J36" s="14"/>
      <c r="K36" s="14"/>
      <c r="L36" s="14" t="s">
        <v>32</v>
      </c>
      <c r="M36" s="14"/>
      <c r="N36" s="55"/>
      <c r="O36" s="115">
        <v>2</v>
      </c>
      <c r="P36" s="116"/>
      <c r="Q36" s="116"/>
      <c r="R36" s="188"/>
      <c r="S36" s="115">
        <v>2</v>
      </c>
      <c r="T36" s="55" t="s">
        <v>85</v>
      </c>
      <c r="U36" s="203"/>
      <c r="V36" s="206"/>
      <c r="W36" s="198"/>
      <c r="X36" s="197"/>
      <c r="Y36" s="198"/>
      <c r="Z36" s="199"/>
      <c r="AA36" s="200"/>
      <c r="AB36" s="191"/>
      <c r="AC36" s="201"/>
      <c r="AD36" s="161" t="s">
        <v>215</v>
      </c>
      <c r="AE36" s="110" t="s">
        <v>320</v>
      </c>
    </row>
    <row r="37" spans="1:31" s="193" customFormat="1" ht="12.75">
      <c r="A37" s="111" t="s">
        <v>216</v>
      </c>
      <c r="B37" s="108" t="s">
        <v>217</v>
      </c>
      <c r="C37" s="168"/>
      <c r="D37" s="167"/>
      <c r="E37" s="167"/>
      <c r="F37" s="167"/>
      <c r="G37" s="167"/>
      <c r="H37" s="167"/>
      <c r="I37" s="14"/>
      <c r="J37" s="14"/>
      <c r="K37" s="14" t="s">
        <v>32</v>
      </c>
      <c r="L37" s="14"/>
      <c r="M37" s="14"/>
      <c r="N37" s="55"/>
      <c r="O37" s="115">
        <v>2</v>
      </c>
      <c r="P37" s="116"/>
      <c r="Q37" s="116"/>
      <c r="R37" s="188"/>
      <c r="S37" s="115">
        <v>2</v>
      </c>
      <c r="T37" s="55" t="s">
        <v>85</v>
      </c>
      <c r="U37" s="194" t="s">
        <v>33</v>
      </c>
      <c r="V37" s="195" t="str">
        <f>A14</f>
        <v>bb5t1603</v>
      </c>
      <c r="W37" s="207" t="str">
        <f>B14</f>
        <v>Immunológia EA</v>
      </c>
      <c r="X37" s="197"/>
      <c r="Y37" s="198"/>
      <c r="Z37" s="199"/>
      <c r="AA37" s="200"/>
      <c r="AB37" s="191"/>
      <c r="AC37" s="201"/>
      <c r="AD37" s="161" t="s">
        <v>218</v>
      </c>
      <c r="AE37" s="110" t="s">
        <v>321</v>
      </c>
    </row>
    <row r="38" spans="1:31" s="193" customFormat="1" ht="12.75">
      <c r="A38" s="224" t="s">
        <v>262</v>
      </c>
      <c r="B38" s="102" t="s">
        <v>219</v>
      </c>
      <c r="C38" s="168"/>
      <c r="D38" s="167"/>
      <c r="E38" s="167"/>
      <c r="F38" s="167"/>
      <c r="G38" s="167"/>
      <c r="H38" s="167"/>
      <c r="I38" s="14"/>
      <c r="J38" s="14"/>
      <c r="K38" s="14" t="s">
        <v>32</v>
      </c>
      <c r="L38" s="14"/>
      <c r="M38" s="14"/>
      <c r="N38" s="55"/>
      <c r="O38" s="115">
        <v>2</v>
      </c>
      <c r="P38" s="116"/>
      <c r="Q38" s="116"/>
      <c r="R38" s="188"/>
      <c r="S38" s="115">
        <v>2</v>
      </c>
      <c r="T38" s="55" t="s">
        <v>85</v>
      </c>
      <c r="U38" s="208" t="s">
        <v>46</v>
      </c>
      <c r="V38" s="209" t="str">
        <f>'Biológiatanár közös rész'!A27</f>
        <v>bb5t1400</v>
      </c>
      <c r="W38" s="210" t="str">
        <f>'Biológiatanár közös rész'!B27</f>
        <v>Az ember szervezete EA</v>
      </c>
      <c r="X38" s="197"/>
      <c r="Y38" s="198"/>
      <c r="Z38" s="199"/>
      <c r="AA38" s="200"/>
      <c r="AB38" s="191"/>
      <c r="AC38" s="201"/>
      <c r="AD38" s="161" t="s">
        <v>220</v>
      </c>
      <c r="AE38" s="161" t="s">
        <v>353</v>
      </c>
    </row>
    <row r="39" spans="1:31" s="193" customFormat="1" ht="12.75">
      <c r="A39" s="111" t="s">
        <v>221</v>
      </c>
      <c r="B39" s="108" t="s">
        <v>222</v>
      </c>
      <c r="C39" s="168"/>
      <c r="D39" s="167"/>
      <c r="E39" s="167"/>
      <c r="F39" s="167"/>
      <c r="G39" s="167"/>
      <c r="H39" s="167"/>
      <c r="I39" s="14"/>
      <c r="J39" s="14"/>
      <c r="K39" s="14" t="s">
        <v>32</v>
      </c>
      <c r="L39" s="14"/>
      <c r="M39" s="14"/>
      <c r="N39" s="55"/>
      <c r="O39" s="115">
        <v>2</v>
      </c>
      <c r="P39" s="116"/>
      <c r="Q39" s="116"/>
      <c r="R39" s="188"/>
      <c r="S39" s="115">
        <v>2</v>
      </c>
      <c r="T39" s="55" t="s">
        <v>85</v>
      </c>
      <c r="U39" s="203"/>
      <c r="V39" s="206"/>
      <c r="W39" s="198"/>
      <c r="X39" s="197"/>
      <c r="Y39" s="198"/>
      <c r="Z39" s="199"/>
      <c r="AA39" s="200"/>
      <c r="AB39" s="191"/>
      <c r="AC39" s="201"/>
      <c r="AD39" s="161" t="s">
        <v>44</v>
      </c>
      <c r="AE39" s="110" t="s">
        <v>322</v>
      </c>
    </row>
    <row r="40" spans="1:31" s="6" customFormat="1" ht="12.75">
      <c r="A40" s="346" t="s">
        <v>34</v>
      </c>
      <c r="B40" s="347"/>
      <c r="C40" s="84"/>
      <c r="D40" s="76"/>
      <c r="E40" s="76"/>
      <c r="F40" s="76"/>
      <c r="G40" s="76"/>
      <c r="H40" s="76"/>
      <c r="I40" s="29"/>
      <c r="J40" s="29"/>
      <c r="K40" s="29"/>
      <c r="L40" s="29"/>
      <c r="M40" s="29"/>
      <c r="N40" s="30"/>
      <c r="O40" s="348">
        <f>SUM(C40:N40)</f>
        <v>0</v>
      </c>
      <c r="P40" s="349"/>
      <c r="Q40" s="349"/>
      <c r="R40" s="349"/>
      <c r="S40" s="349"/>
      <c r="T40" s="350"/>
      <c r="U40" s="338"/>
      <c r="V40" s="339"/>
      <c r="W40" s="339"/>
      <c r="X40" s="339"/>
      <c r="Y40" s="339"/>
      <c r="Z40" s="339"/>
      <c r="AA40" s="339"/>
      <c r="AB40" s="339"/>
      <c r="AC40" s="339"/>
      <c r="AD40" s="339"/>
      <c r="AE40" s="340"/>
    </row>
    <row r="41" spans="1:31" s="6" customFormat="1" ht="12.75">
      <c r="A41" s="354" t="s">
        <v>223</v>
      </c>
      <c r="B41" s="355"/>
      <c r="C41" s="85"/>
      <c r="D41" s="78"/>
      <c r="E41" s="78"/>
      <c r="F41" s="78"/>
      <c r="G41" s="78"/>
      <c r="H41" s="78"/>
      <c r="I41" s="32"/>
      <c r="J41" s="218">
        <v>4</v>
      </c>
      <c r="K41" s="32">
        <v>13</v>
      </c>
      <c r="L41" s="32">
        <v>6</v>
      </c>
      <c r="M41" s="32"/>
      <c r="N41" s="33"/>
      <c r="O41" s="356">
        <f>SUM(C41:N41)</f>
        <v>23</v>
      </c>
      <c r="P41" s="357"/>
      <c r="Q41" s="357"/>
      <c r="R41" s="357"/>
      <c r="S41" s="357"/>
      <c r="T41" s="358"/>
      <c r="U41" s="335"/>
      <c r="V41" s="336"/>
      <c r="W41" s="336"/>
      <c r="X41" s="336"/>
      <c r="Y41" s="336"/>
      <c r="Z41" s="336"/>
      <c r="AA41" s="336"/>
      <c r="AB41" s="336"/>
      <c r="AC41" s="336"/>
      <c r="AD41" s="336"/>
      <c r="AE41" s="337"/>
    </row>
    <row r="42" spans="1:31" s="6" customFormat="1" ht="12.75">
      <c r="A42" s="363" t="s">
        <v>36</v>
      </c>
      <c r="B42" s="364"/>
      <c r="C42" s="86"/>
      <c r="D42" s="80"/>
      <c r="E42" s="80"/>
      <c r="F42" s="80"/>
      <c r="G42" s="80"/>
      <c r="H42" s="80"/>
      <c r="I42" s="26"/>
      <c r="J42" s="26"/>
      <c r="K42" s="26"/>
      <c r="L42" s="26"/>
      <c r="M42" s="26"/>
      <c r="N42" s="27"/>
      <c r="O42" s="365">
        <f>SUM(C42:N42)</f>
        <v>0</v>
      </c>
      <c r="P42" s="366"/>
      <c r="Q42" s="366"/>
      <c r="R42" s="366"/>
      <c r="S42" s="366"/>
      <c r="T42" s="367"/>
      <c r="U42" s="335"/>
      <c r="V42" s="336"/>
      <c r="W42" s="336"/>
      <c r="X42" s="336"/>
      <c r="Y42" s="336"/>
      <c r="Z42" s="336"/>
      <c r="AA42" s="336"/>
      <c r="AB42" s="336"/>
      <c r="AC42" s="336"/>
      <c r="AD42" s="336"/>
      <c r="AE42" s="337"/>
    </row>
    <row r="43" spans="1:31" s="6" customFormat="1" ht="12.75">
      <c r="A43" s="352" t="s">
        <v>178</v>
      </c>
      <c r="B43" s="353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5"/>
    </row>
    <row r="44" spans="1:31" s="193" customFormat="1" ht="12.75">
      <c r="A44" s="111" t="s">
        <v>226</v>
      </c>
      <c r="B44" s="108" t="s">
        <v>227</v>
      </c>
      <c r="C44" s="112"/>
      <c r="D44" s="113"/>
      <c r="E44" s="113"/>
      <c r="F44" s="113"/>
      <c r="G44" s="113"/>
      <c r="H44" s="113"/>
      <c r="I44" s="14" t="s">
        <v>32</v>
      </c>
      <c r="J44" s="14"/>
      <c r="K44" s="14"/>
      <c r="L44" s="14"/>
      <c r="M44" s="14"/>
      <c r="N44" s="55"/>
      <c r="O44" s="115"/>
      <c r="P44" s="116">
        <v>2</v>
      </c>
      <c r="Q44" s="116"/>
      <c r="R44" s="188"/>
      <c r="S44" s="115">
        <v>2</v>
      </c>
      <c r="T44" s="55" t="s">
        <v>84</v>
      </c>
      <c r="U44" s="203"/>
      <c r="V44" s="206"/>
      <c r="W44" s="198"/>
      <c r="X44" s="197"/>
      <c r="Y44" s="206"/>
      <c r="Z44" s="198"/>
      <c r="AA44" s="190"/>
      <c r="AB44" s="191"/>
      <c r="AC44" s="192"/>
      <c r="AD44" s="110" t="s">
        <v>151</v>
      </c>
      <c r="AE44" s="192" t="s">
        <v>323</v>
      </c>
    </row>
    <row r="45" spans="1:31" s="6" customFormat="1" ht="12.75">
      <c r="A45" s="346" t="s">
        <v>34</v>
      </c>
      <c r="B45" s="347"/>
      <c r="C45" s="84">
        <f aca="true" t="shared" si="3" ref="C45:N45">SUMIF(C44:C44,"=x",$O44:$O44)+SUMIF(C44:C44,"=x",$P44:$P44)+SUMIF(C44:C44,"=x",$Q44:$Q44)</f>
        <v>0</v>
      </c>
      <c r="D45" s="76">
        <f t="shared" si="3"/>
        <v>0</v>
      </c>
      <c r="E45" s="76">
        <f t="shared" si="3"/>
        <v>0</v>
      </c>
      <c r="F45" s="76">
        <f t="shared" si="3"/>
        <v>0</v>
      </c>
      <c r="G45" s="76">
        <f t="shared" si="3"/>
        <v>0</v>
      </c>
      <c r="H45" s="76">
        <f t="shared" si="3"/>
        <v>0</v>
      </c>
      <c r="I45" s="29">
        <f t="shared" si="3"/>
        <v>2</v>
      </c>
      <c r="J45" s="29">
        <f t="shared" si="3"/>
        <v>0</v>
      </c>
      <c r="K45" s="29">
        <f t="shared" si="3"/>
        <v>0</v>
      </c>
      <c r="L45" s="29">
        <f t="shared" si="3"/>
        <v>0</v>
      </c>
      <c r="M45" s="29">
        <f t="shared" si="3"/>
        <v>0</v>
      </c>
      <c r="N45" s="30">
        <f t="shared" si="3"/>
        <v>0</v>
      </c>
      <c r="O45" s="348">
        <f>SUM(C45:N45)</f>
        <v>2</v>
      </c>
      <c r="P45" s="349"/>
      <c r="Q45" s="349"/>
      <c r="R45" s="349"/>
      <c r="S45" s="349"/>
      <c r="T45" s="350"/>
      <c r="U45" s="338"/>
      <c r="V45" s="339"/>
      <c r="W45" s="339"/>
      <c r="X45" s="339"/>
      <c r="Y45" s="339"/>
      <c r="Z45" s="339"/>
      <c r="AA45" s="339"/>
      <c r="AB45" s="339"/>
      <c r="AC45" s="339"/>
      <c r="AD45" s="339"/>
      <c r="AE45" s="340"/>
    </row>
    <row r="46" spans="1:31" s="6" customFormat="1" ht="12.75">
      <c r="A46" s="354" t="s">
        <v>35</v>
      </c>
      <c r="B46" s="355"/>
      <c r="C46" s="85">
        <f aca="true" t="shared" si="4" ref="C46:N46">SUMIF(C44:C44,"=x",$S44:$S44)</f>
        <v>0</v>
      </c>
      <c r="D46" s="78">
        <f t="shared" si="4"/>
        <v>0</v>
      </c>
      <c r="E46" s="78">
        <f t="shared" si="4"/>
        <v>0</v>
      </c>
      <c r="F46" s="78">
        <f t="shared" si="4"/>
        <v>0</v>
      </c>
      <c r="G46" s="78">
        <f t="shared" si="4"/>
        <v>0</v>
      </c>
      <c r="H46" s="78">
        <f t="shared" si="4"/>
        <v>0</v>
      </c>
      <c r="I46" s="32">
        <f t="shared" si="4"/>
        <v>2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3">
        <f t="shared" si="4"/>
        <v>0</v>
      </c>
      <c r="O46" s="356">
        <f>SUM(C46:N46)</f>
        <v>2</v>
      </c>
      <c r="P46" s="357"/>
      <c r="Q46" s="357"/>
      <c r="R46" s="357"/>
      <c r="S46" s="357"/>
      <c r="T46" s="358"/>
      <c r="U46" s="335"/>
      <c r="V46" s="336"/>
      <c r="W46" s="336"/>
      <c r="X46" s="336"/>
      <c r="Y46" s="336"/>
      <c r="Z46" s="336"/>
      <c r="AA46" s="336"/>
      <c r="AB46" s="336"/>
      <c r="AC46" s="336"/>
      <c r="AD46" s="336"/>
      <c r="AE46" s="337"/>
    </row>
    <row r="47" spans="1:31" s="6" customFormat="1" ht="12.75">
      <c r="A47" s="363" t="s">
        <v>36</v>
      </c>
      <c r="B47" s="364"/>
      <c r="C47" s="86">
        <f aca="true" t="shared" si="5" ref="C47:N47">SUMPRODUCT(--(C44:C44="x"),--($T44:$T44="K"))</f>
        <v>0</v>
      </c>
      <c r="D47" s="80">
        <f t="shared" si="5"/>
        <v>0</v>
      </c>
      <c r="E47" s="80">
        <f t="shared" si="5"/>
        <v>0</v>
      </c>
      <c r="F47" s="80">
        <f t="shared" si="5"/>
        <v>0</v>
      </c>
      <c r="G47" s="80">
        <f t="shared" si="5"/>
        <v>0</v>
      </c>
      <c r="H47" s="80">
        <f t="shared" si="5"/>
        <v>0</v>
      </c>
      <c r="I47" s="26">
        <f t="shared" si="5"/>
        <v>0</v>
      </c>
      <c r="J47" s="26">
        <f t="shared" si="5"/>
        <v>0</v>
      </c>
      <c r="K47" s="26">
        <f t="shared" si="5"/>
        <v>0</v>
      </c>
      <c r="L47" s="26">
        <f t="shared" si="5"/>
        <v>0</v>
      </c>
      <c r="M47" s="26">
        <f t="shared" si="5"/>
        <v>0</v>
      </c>
      <c r="N47" s="27">
        <f t="shared" si="5"/>
        <v>0</v>
      </c>
      <c r="O47" s="365">
        <f>SUM(C47:N47)</f>
        <v>0</v>
      </c>
      <c r="P47" s="366"/>
      <c r="Q47" s="366"/>
      <c r="R47" s="366"/>
      <c r="S47" s="366"/>
      <c r="T47" s="367"/>
      <c r="U47" s="335"/>
      <c r="V47" s="336"/>
      <c r="W47" s="336"/>
      <c r="X47" s="336"/>
      <c r="Y47" s="336"/>
      <c r="Z47" s="336"/>
      <c r="AA47" s="336"/>
      <c r="AB47" s="336"/>
      <c r="AC47" s="336"/>
      <c r="AD47" s="336"/>
      <c r="AE47" s="337"/>
    </row>
    <row r="48" spans="1:31" s="6" customFormat="1" ht="12.75">
      <c r="A48" s="352" t="s">
        <v>37</v>
      </c>
      <c r="B48" s="353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5"/>
    </row>
    <row r="49" spans="1:31" s="6" customFormat="1" ht="12.75">
      <c r="A49" s="166" t="s">
        <v>228</v>
      </c>
      <c r="B49" s="18" t="s">
        <v>38</v>
      </c>
      <c r="C49" s="88"/>
      <c r="D49" s="74"/>
      <c r="E49" s="74"/>
      <c r="F49" s="74"/>
      <c r="G49" s="74"/>
      <c r="H49" s="74"/>
      <c r="I49" s="12"/>
      <c r="J49" s="12"/>
      <c r="K49" s="96" t="s">
        <v>59</v>
      </c>
      <c r="L49" s="12" t="s">
        <v>32</v>
      </c>
      <c r="M49" s="12"/>
      <c r="N49" s="11"/>
      <c r="O49" s="21"/>
      <c r="P49" s="14"/>
      <c r="Q49" s="14"/>
      <c r="R49" s="22"/>
      <c r="S49" s="21">
        <v>2</v>
      </c>
      <c r="T49" s="55" t="s">
        <v>85</v>
      </c>
      <c r="U49" s="65"/>
      <c r="V49" s="43"/>
      <c r="W49" s="61"/>
      <c r="X49" s="60"/>
      <c r="Y49" s="43"/>
      <c r="Z49" s="61"/>
      <c r="AA49" s="59"/>
      <c r="AB49" s="45"/>
      <c r="AC49" s="64"/>
      <c r="AD49" s="110" t="s">
        <v>151</v>
      </c>
      <c r="AE49" s="145" t="s">
        <v>324</v>
      </c>
    </row>
    <row r="50" spans="1:31" s="6" customFormat="1" ht="12.75">
      <c r="A50" s="346" t="s">
        <v>34</v>
      </c>
      <c r="B50" s="347"/>
      <c r="C50" s="84">
        <f aca="true" t="shared" si="6" ref="C50:N50">SUMIF(C49:C49,"=x",$O49:$O49)+SUMIF(C49:C49,"=x",$P49:$P49)+SUMIF(C49:C49,"=x",$Q49:$Q49)</f>
        <v>0</v>
      </c>
      <c r="D50" s="76">
        <f t="shared" si="6"/>
        <v>0</v>
      </c>
      <c r="E50" s="76">
        <f t="shared" si="6"/>
        <v>0</v>
      </c>
      <c r="F50" s="76">
        <f t="shared" si="6"/>
        <v>0</v>
      </c>
      <c r="G50" s="76">
        <f t="shared" si="6"/>
        <v>0</v>
      </c>
      <c r="H50" s="76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29">
        <f t="shared" si="6"/>
        <v>0</v>
      </c>
      <c r="M50" s="29">
        <f t="shared" si="6"/>
        <v>0</v>
      </c>
      <c r="N50" s="30">
        <f t="shared" si="6"/>
        <v>0</v>
      </c>
      <c r="O50" s="348">
        <f>SUM(C50:N50)</f>
        <v>0</v>
      </c>
      <c r="P50" s="349"/>
      <c r="Q50" s="349"/>
      <c r="R50" s="349"/>
      <c r="S50" s="349"/>
      <c r="T50" s="350"/>
      <c r="U50" s="338"/>
      <c r="V50" s="339"/>
      <c r="W50" s="339"/>
      <c r="X50" s="339"/>
      <c r="Y50" s="339"/>
      <c r="Z50" s="339"/>
      <c r="AA50" s="339"/>
      <c r="AB50" s="339"/>
      <c r="AC50" s="339"/>
      <c r="AD50" s="339"/>
      <c r="AE50" s="340"/>
    </row>
    <row r="51" spans="1:31" s="6" customFormat="1" ht="12.75">
      <c r="A51" s="354" t="s">
        <v>35</v>
      </c>
      <c r="B51" s="355"/>
      <c r="C51" s="85">
        <f aca="true" t="shared" si="7" ref="C51:N51">SUMIF(C49:C49,"=x",$S49:$S49)</f>
        <v>0</v>
      </c>
      <c r="D51" s="78">
        <f t="shared" si="7"/>
        <v>0</v>
      </c>
      <c r="E51" s="78">
        <f t="shared" si="7"/>
        <v>0</v>
      </c>
      <c r="F51" s="78">
        <f t="shared" si="7"/>
        <v>0</v>
      </c>
      <c r="G51" s="78">
        <f t="shared" si="7"/>
        <v>0</v>
      </c>
      <c r="H51" s="78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2</v>
      </c>
      <c r="M51" s="32">
        <f t="shared" si="7"/>
        <v>0</v>
      </c>
      <c r="N51" s="33">
        <f t="shared" si="7"/>
        <v>0</v>
      </c>
      <c r="O51" s="356">
        <f>SUM(C51:N51)</f>
        <v>2</v>
      </c>
      <c r="P51" s="357"/>
      <c r="Q51" s="357"/>
      <c r="R51" s="357"/>
      <c r="S51" s="357"/>
      <c r="T51" s="358"/>
      <c r="U51" s="335"/>
      <c r="V51" s="336"/>
      <c r="W51" s="336"/>
      <c r="X51" s="336"/>
      <c r="Y51" s="336"/>
      <c r="Z51" s="336"/>
      <c r="AA51" s="336"/>
      <c r="AB51" s="336"/>
      <c r="AC51" s="336"/>
      <c r="AD51" s="336"/>
      <c r="AE51" s="337"/>
    </row>
    <row r="52" spans="1:31" s="6" customFormat="1" ht="12.75">
      <c r="A52" s="363" t="s">
        <v>36</v>
      </c>
      <c r="B52" s="364"/>
      <c r="C52" s="86">
        <f aca="true" t="shared" si="8" ref="C52:N52">SUMPRODUCT(--(C49:C49="x"),--($T49:$T49="K"))</f>
        <v>0</v>
      </c>
      <c r="D52" s="80">
        <f t="shared" si="8"/>
        <v>0</v>
      </c>
      <c r="E52" s="80">
        <f t="shared" si="8"/>
        <v>0</v>
      </c>
      <c r="F52" s="80">
        <f t="shared" si="8"/>
        <v>0</v>
      </c>
      <c r="G52" s="80">
        <f t="shared" si="8"/>
        <v>0</v>
      </c>
      <c r="H52" s="80">
        <f t="shared" si="8"/>
        <v>0</v>
      </c>
      <c r="I52" s="26">
        <f t="shared" si="8"/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7">
        <f t="shared" si="8"/>
        <v>0</v>
      </c>
      <c r="O52" s="365">
        <f>SUM(C52:N52)</f>
        <v>0</v>
      </c>
      <c r="P52" s="366"/>
      <c r="Q52" s="366"/>
      <c r="R52" s="366"/>
      <c r="S52" s="366"/>
      <c r="T52" s="367"/>
      <c r="U52" s="335"/>
      <c r="V52" s="336"/>
      <c r="W52" s="336"/>
      <c r="X52" s="336"/>
      <c r="Y52" s="336"/>
      <c r="Z52" s="336"/>
      <c r="AA52" s="336"/>
      <c r="AB52" s="336"/>
      <c r="AC52" s="336"/>
      <c r="AD52" s="336"/>
      <c r="AE52" s="337"/>
    </row>
    <row r="53" spans="1:31" s="6" customFormat="1" ht="12.75">
      <c r="A53" s="352" t="s">
        <v>39</v>
      </c>
      <c r="B53" s="353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5"/>
    </row>
    <row r="54" spans="1:31" s="6" customFormat="1" ht="12.75">
      <c r="A54" s="166" t="s">
        <v>229</v>
      </c>
      <c r="B54" s="18" t="s">
        <v>61</v>
      </c>
      <c r="C54" s="88"/>
      <c r="D54" s="74"/>
      <c r="E54" s="74"/>
      <c r="F54" s="74"/>
      <c r="G54" s="74"/>
      <c r="H54" s="74"/>
      <c r="I54" s="12"/>
      <c r="J54" s="12"/>
      <c r="K54" s="12" t="s">
        <v>59</v>
      </c>
      <c r="L54" s="12" t="s">
        <v>32</v>
      </c>
      <c r="M54" s="12"/>
      <c r="N54" s="11"/>
      <c r="O54" s="21"/>
      <c r="P54" s="14">
        <v>2</v>
      </c>
      <c r="Q54" s="14"/>
      <c r="R54" s="22"/>
      <c r="S54" s="21">
        <v>2</v>
      </c>
      <c r="T54" s="55" t="s">
        <v>84</v>
      </c>
      <c r="U54" s="20" t="s">
        <v>33</v>
      </c>
      <c r="V54" s="129" t="str">
        <f>'Biológiatanár közös rész'!A65</f>
        <v>bb5t8600</v>
      </c>
      <c r="W54" s="134" t="str">
        <f>'Biológiatanár közös rész'!B65</f>
        <v>A biológia tanításának gyakorlata</v>
      </c>
      <c r="X54" s="21"/>
      <c r="Y54" s="14"/>
      <c r="Z54" s="55"/>
      <c r="AA54" s="59"/>
      <c r="AB54" s="45"/>
      <c r="AC54" s="66"/>
      <c r="AD54" s="110" t="s">
        <v>151</v>
      </c>
      <c r="AE54" s="66" t="s">
        <v>325</v>
      </c>
    </row>
    <row r="55" spans="1:31" s="6" customFormat="1" ht="12.75">
      <c r="A55" s="166" t="s">
        <v>176</v>
      </c>
      <c r="B55" s="18" t="s">
        <v>41</v>
      </c>
      <c r="C55" s="88"/>
      <c r="D55" s="74"/>
      <c r="E55" s="74"/>
      <c r="F55" s="74"/>
      <c r="G55" s="74"/>
      <c r="H55" s="74"/>
      <c r="I55" s="12"/>
      <c r="J55" s="12"/>
      <c r="K55" s="12"/>
      <c r="L55" s="96" t="s">
        <v>59</v>
      </c>
      <c r="M55" s="12" t="s">
        <v>32</v>
      </c>
      <c r="N55" s="11"/>
      <c r="O55" s="21"/>
      <c r="P55" s="14">
        <v>1</v>
      </c>
      <c r="Q55" s="14"/>
      <c r="R55" s="22"/>
      <c r="S55" s="21">
        <v>1</v>
      </c>
      <c r="T55" s="55" t="s">
        <v>144</v>
      </c>
      <c r="U55" s="59"/>
      <c r="V55" s="45"/>
      <c r="W55" s="66"/>
      <c r="X55" s="59"/>
      <c r="Y55" s="45"/>
      <c r="Z55" s="66"/>
      <c r="AA55" s="59"/>
      <c r="AB55" s="45"/>
      <c r="AC55" s="66"/>
      <c r="AD55" s="110" t="s">
        <v>151</v>
      </c>
      <c r="AE55" s="66" t="s">
        <v>326</v>
      </c>
    </row>
    <row r="56" spans="1:31" s="6" customFormat="1" ht="12.75">
      <c r="A56" s="166" t="s">
        <v>177</v>
      </c>
      <c r="B56" s="18" t="s">
        <v>40</v>
      </c>
      <c r="C56" s="88"/>
      <c r="D56" s="74"/>
      <c r="E56" s="74"/>
      <c r="F56" s="74"/>
      <c r="G56" s="74"/>
      <c r="H56" s="74"/>
      <c r="I56" s="12"/>
      <c r="J56" s="12"/>
      <c r="K56" s="12"/>
      <c r="L56" s="12"/>
      <c r="M56" s="96" t="s">
        <v>59</v>
      </c>
      <c r="N56" s="11" t="s">
        <v>32</v>
      </c>
      <c r="O56" s="21"/>
      <c r="P56" s="14">
        <v>1</v>
      </c>
      <c r="Q56" s="14"/>
      <c r="R56" s="22"/>
      <c r="S56" s="21">
        <v>1</v>
      </c>
      <c r="T56" s="55" t="s">
        <v>144</v>
      </c>
      <c r="U56" s="20"/>
      <c r="V56" s="12"/>
      <c r="W56" s="66"/>
      <c r="X56" s="59"/>
      <c r="Y56" s="45"/>
      <c r="Z56" s="66"/>
      <c r="AA56" s="59"/>
      <c r="AB56" s="45"/>
      <c r="AC56" s="66"/>
      <c r="AD56" s="110" t="s">
        <v>151</v>
      </c>
      <c r="AE56" s="66" t="s">
        <v>327</v>
      </c>
    </row>
    <row r="57" spans="1:31" s="6" customFormat="1" ht="12.75">
      <c r="A57" s="346" t="s">
        <v>34</v>
      </c>
      <c r="B57" s="347"/>
      <c r="C57" s="84">
        <f aca="true" t="shared" si="9" ref="C57:N57">SUMIF(C54:C56,"=x",$O54:$O56)+SUMIF(C54:C56,"=x",$P54:$P56)+SUMIF(C54:C56,"=x",$Q54:$Q56)</f>
        <v>0</v>
      </c>
      <c r="D57" s="76">
        <f t="shared" si="9"/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0</v>
      </c>
      <c r="L57" s="29">
        <f t="shared" si="9"/>
        <v>2</v>
      </c>
      <c r="M57" s="29">
        <f t="shared" si="9"/>
        <v>1</v>
      </c>
      <c r="N57" s="30">
        <f t="shared" si="9"/>
        <v>1</v>
      </c>
      <c r="O57" s="348">
        <f>SUM(C57:N57)</f>
        <v>4</v>
      </c>
      <c r="P57" s="349"/>
      <c r="Q57" s="349"/>
      <c r="R57" s="349"/>
      <c r="S57" s="349"/>
      <c r="T57" s="350"/>
      <c r="U57" s="338"/>
      <c r="V57" s="339"/>
      <c r="W57" s="339"/>
      <c r="X57" s="339"/>
      <c r="Y57" s="339"/>
      <c r="Z57" s="339"/>
      <c r="AA57" s="339"/>
      <c r="AB57" s="339"/>
      <c r="AC57" s="339"/>
      <c r="AD57" s="339"/>
      <c r="AE57" s="340"/>
    </row>
    <row r="58" spans="1:31" s="6" customFormat="1" ht="12.75">
      <c r="A58" s="354" t="s">
        <v>35</v>
      </c>
      <c r="B58" s="355"/>
      <c r="C58" s="85">
        <f aca="true" t="shared" si="10" ref="C58:N58">SUMIF(C54:C56,"=x",$S54:$S56)</f>
        <v>0</v>
      </c>
      <c r="D58" s="78">
        <f t="shared" si="10"/>
        <v>0</v>
      </c>
      <c r="E58" s="78">
        <f t="shared" si="10"/>
        <v>0</v>
      </c>
      <c r="F58" s="78">
        <f t="shared" si="10"/>
        <v>0</v>
      </c>
      <c r="G58" s="78">
        <f t="shared" si="10"/>
        <v>0</v>
      </c>
      <c r="H58" s="78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2</v>
      </c>
      <c r="M58" s="32">
        <f t="shared" si="10"/>
        <v>1</v>
      </c>
      <c r="N58" s="33">
        <f t="shared" si="10"/>
        <v>1</v>
      </c>
      <c r="O58" s="356">
        <f>SUM(C58:N58)</f>
        <v>4</v>
      </c>
      <c r="P58" s="357"/>
      <c r="Q58" s="357"/>
      <c r="R58" s="357"/>
      <c r="S58" s="357"/>
      <c r="T58" s="358"/>
      <c r="U58" s="335"/>
      <c r="V58" s="336"/>
      <c r="W58" s="336"/>
      <c r="X58" s="336"/>
      <c r="Y58" s="336"/>
      <c r="Z58" s="336"/>
      <c r="AA58" s="336"/>
      <c r="AB58" s="336"/>
      <c r="AC58" s="336"/>
      <c r="AD58" s="336"/>
      <c r="AE58" s="337"/>
    </row>
    <row r="59" spans="1:31" s="6" customFormat="1" ht="12.75">
      <c r="A59" s="363" t="s">
        <v>36</v>
      </c>
      <c r="B59" s="364"/>
      <c r="C59" s="86">
        <f>SUMPRODUCT(--(C54:C56="x"),--($T54:$T56="K"))</f>
        <v>0</v>
      </c>
      <c r="D59" s="80">
        <f aca="true" t="shared" si="11" ref="D59:N59">SUMPRODUCT(--(D54:D56="x"),--($T54:$T56="K"))</f>
        <v>0</v>
      </c>
      <c r="E59" s="80">
        <f t="shared" si="11"/>
        <v>0</v>
      </c>
      <c r="F59" s="80">
        <f t="shared" si="11"/>
        <v>0</v>
      </c>
      <c r="G59" s="80">
        <f t="shared" si="11"/>
        <v>0</v>
      </c>
      <c r="H59" s="80">
        <f t="shared" si="11"/>
        <v>0</v>
      </c>
      <c r="I59" s="26">
        <f t="shared" si="11"/>
        <v>0</v>
      </c>
      <c r="J59" s="26">
        <f t="shared" si="11"/>
        <v>0</v>
      </c>
      <c r="K59" s="26">
        <f t="shared" si="11"/>
        <v>0</v>
      </c>
      <c r="L59" s="26">
        <f t="shared" si="11"/>
        <v>0</v>
      </c>
      <c r="M59" s="26">
        <f t="shared" si="11"/>
        <v>0</v>
      </c>
      <c r="N59" s="27">
        <f t="shared" si="11"/>
        <v>0</v>
      </c>
      <c r="O59" s="365">
        <f>SUM(C59:N59)</f>
        <v>0</v>
      </c>
      <c r="P59" s="366"/>
      <c r="Q59" s="366"/>
      <c r="R59" s="366"/>
      <c r="S59" s="366"/>
      <c r="T59" s="367"/>
      <c r="U59" s="335"/>
      <c r="V59" s="336"/>
      <c r="W59" s="336"/>
      <c r="X59" s="336"/>
      <c r="Y59" s="336"/>
      <c r="Z59" s="336"/>
      <c r="AA59" s="336"/>
      <c r="AB59" s="336"/>
      <c r="AC59" s="336"/>
      <c r="AD59" s="336"/>
      <c r="AE59" s="337"/>
    </row>
    <row r="60" spans="1:31" s="6" customFormat="1" ht="12.75">
      <c r="A60" s="352" t="s">
        <v>9</v>
      </c>
      <c r="B60" s="353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5"/>
    </row>
    <row r="61" spans="1:31" s="6" customFormat="1" ht="12.75">
      <c r="A61" s="346" t="s">
        <v>34</v>
      </c>
      <c r="B61" s="347"/>
      <c r="C61" s="84">
        <f aca="true" t="shared" si="12" ref="C61:H61">SUMIF($A3:$A60,$A61,C3:C60)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  <c r="I61" s="29"/>
      <c r="J61" s="29"/>
      <c r="K61" s="29"/>
      <c r="L61" s="29"/>
      <c r="M61" s="29"/>
      <c r="N61" s="30"/>
      <c r="O61" s="348">
        <f>SUM(C61:N61)</f>
        <v>0</v>
      </c>
      <c r="P61" s="349"/>
      <c r="Q61" s="349"/>
      <c r="R61" s="349"/>
      <c r="S61" s="349"/>
      <c r="T61" s="350"/>
      <c r="U61" s="335"/>
      <c r="V61" s="336"/>
      <c r="W61" s="336"/>
      <c r="X61" s="336"/>
      <c r="Y61" s="336"/>
      <c r="Z61" s="336"/>
      <c r="AA61" s="336"/>
      <c r="AB61" s="336"/>
      <c r="AC61" s="336"/>
      <c r="AD61" s="336"/>
      <c r="AE61" s="337"/>
    </row>
    <row r="62" spans="1:31" s="6" customFormat="1" ht="12.75">
      <c r="A62" s="354" t="s">
        <v>35</v>
      </c>
      <c r="B62" s="355"/>
      <c r="C62" s="85">
        <f aca="true" t="shared" si="13" ref="C62:N62">C19+C41+C46+C51+C58</f>
        <v>0</v>
      </c>
      <c r="D62" s="78">
        <f t="shared" si="13"/>
        <v>0</v>
      </c>
      <c r="E62" s="78">
        <f t="shared" si="13"/>
        <v>0</v>
      </c>
      <c r="F62" s="78">
        <f t="shared" si="13"/>
        <v>0</v>
      </c>
      <c r="G62" s="78">
        <f t="shared" si="13"/>
        <v>0</v>
      </c>
      <c r="H62" s="78">
        <f t="shared" si="13"/>
        <v>0</v>
      </c>
      <c r="I62" s="174">
        <f t="shared" si="13"/>
        <v>13</v>
      </c>
      <c r="J62" s="174">
        <f t="shared" si="13"/>
        <v>13</v>
      </c>
      <c r="K62" s="174">
        <f t="shared" si="13"/>
        <v>13</v>
      </c>
      <c r="L62" s="174">
        <f t="shared" si="13"/>
        <v>13</v>
      </c>
      <c r="M62" s="174">
        <f t="shared" si="13"/>
        <v>1</v>
      </c>
      <c r="N62" s="219">
        <f t="shared" si="13"/>
        <v>1</v>
      </c>
      <c r="O62" s="356">
        <f>SUM(C62:N62)</f>
        <v>54</v>
      </c>
      <c r="P62" s="357"/>
      <c r="Q62" s="357"/>
      <c r="R62" s="357"/>
      <c r="S62" s="357"/>
      <c r="T62" s="358"/>
      <c r="U62" s="335"/>
      <c r="V62" s="336"/>
      <c r="W62" s="336"/>
      <c r="X62" s="336"/>
      <c r="Y62" s="336"/>
      <c r="Z62" s="336"/>
      <c r="AA62" s="336"/>
      <c r="AB62" s="336"/>
      <c r="AC62" s="336"/>
      <c r="AD62" s="336"/>
      <c r="AE62" s="337"/>
    </row>
    <row r="63" spans="1:31" s="6" customFormat="1" ht="12.75">
      <c r="A63" s="363" t="s">
        <v>36</v>
      </c>
      <c r="B63" s="364"/>
      <c r="C63" s="86">
        <f aca="true" t="shared" si="14" ref="C63:K63">SUMIF($A5:$A62,$A63,C5:C62)</f>
        <v>0</v>
      </c>
      <c r="D63" s="80">
        <f t="shared" si="14"/>
        <v>0</v>
      </c>
      <c r="E63" s="80">
        <f t="shared" si="14"/>
        <v>0</v>
      </c>
      <c r="F63" s="80">
        <f t="shared" si="14"/>
        <v>0</v>
      </c>
      <c r="G63" s="80">
        <f t="shared" si="14"/>
        <v>0</v>
      </c>
      <c r="H63" s="80">
        <f t="shared" si="14"/>
        <v>0</v>
      </c>
      <c r="I63" s="26">
        <f t="shared" si="14"/>
        <v>4</v>
      </c>
      <c r="J63" s="26">
        <f t="shared" si="14"/>
        <v>4</v>
      </c>
      <c r="K63" s="26">
        <f t="shared" si="14"/>
        <v>0</v>
      </c>
      <c r="L63" s="26"/>
      <c r="M63" s="26">
        <f>SUMIF($A5:$A62,$A63,M5:M62)</f>
        <v>0</v>
      </c>
      <c r="N63" s="27">
        <f>SUMIF($A5:$A62,$A63,N5:N62)</f>
        <v>0</v>
      </c>
      <c r="O63" s="365">
        <f>SUM(C63:N63)</f>
        <v>8</v>
      </c>
      <c r="P63" s="366"/>
      <c r="Q63" s="366"/>
      <c r="R63" s="366"/>
      <c r="S63" s="366"/>
      <c r="T63" s="367"/>
      <c r="U63" s="335"/>
      <c r="V63" s="336"/>
      <c r="W63" s="336"/>
      <c r="X63" s="336"/>
      <c r="Y63" s="336"/>
      <c r="Z63" s="336"/>
      <c r="AA63" s="336"/>
      <c r="AB63" s="336"/>
      <c r="AC63" s="336"/>
      <c r="AD63" s="336"/>
      <c r="AE63" s="337"/>
    </row>
    <row r="64" spans="1:31" s="6" customFormat="1" ht="13.5" thickBot="1">
      <c r="A64" s="374" t="s">
        <v>42</v>
      </c>
      <c r="B64" s="375"/>
      <c r="C64" s="87"/>
      <c r="D64" s="82"/>
      <c r="E64" s="82"/>
      <c r="F64" s="82"/>
      <c r="G64" s="82"/>
      <c r="H64" s="82"/>
      <c r="I64" s="71">
        <f>11+2</f>
        <v>13</v>
      </c>
      <c r="J64" s="71">
        <f>12+2</f>
        <v>14</v>
      </c>
      <c r="K64" s="71">
        <f>13</f>
        <v>13</v>
      </c>
      <c r="L64" s="71">
        <f>12+2</f>
        <v>14</v>
      </c>
      <c r="M64" s="71">
        <f>0+1</f>
        <v>1</v>
      </c>
      <c r="N64" s="72">
        <f>0+1</f>
        <v>1</v>
      </c>
      <c r="O64" s="376">
        <f>SUM(C64:N64)</f>
        <v>56</v>
      </c>
      <c r="P64" s="377"/>
      <c r="Q64" s="377"/>
      <c r="R64" s="377"/>
      <c r="S64" s="377"/>
      <c r="T64" s="378"/>
      <c r="U64" s="341"/>
      <c r="V64" s="342"/>
      <c r="W64" s="342"/>
      <c r="X64" s="342"/>
      <c r="Y64" s="342"/>
      <c r="Z64" s="342"/>
      <c r="AA64" s="342"/>
      <c r="AB64" s="342"/>
      <c r="AC64" s="342"/>
      <c r="AD64" s="342"/>
      <c r="AE64" s="34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98" t="s">
        <v>62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97" t="s">
        <v>63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98" t="s">
        <v>232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223" t="s">
        <v>236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22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97" t="s">
        <v>225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8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9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7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</sheetData>
  <sheetProtection/>
  <mergeCells count="93">
    <mergeCell ref="A1:B1"/>
    <mergeCell ref="A2:L2"/>
    <mergeCell ref="A3:L3"/>
    <mergeCell ref="A4:A5"/>
    <mergeCell ref="B4:B5"/>
    <mergeCell ref="C4:N4"/>
    <mergeCell ref="O4:R4"/>
    <mergeCell ref="A6:B6"/>
    <mergeCell ref="C6:N6"/>
    <mergeCell ref="O6:T6"/>
    <mergeCell ref="T4:T5"/>
    <mergeCell ref="S4:S5"/>
    <mergeCell ref="A20:B20"/>
    <mergeCell ref="O20:T20"/>
    <mergeCell ref="A21:T21"/>
    <mergeCell ref="U21:AE21"/>
    <mergeCell ref="A18:B18"/>
    <mergeCell ref="O18:T18"/>
    <mergeCell ref="A19:B19"/>
    <mergeCell ref="O19:T19"/>
    <mergeCell ref="A40:B40"/>
    <mergeCell ref="O40:T40"/>
    <mergeCell ref="A41:B41"/>
    <mergeCell ref="O41:T41"/>
    <mergeCell ref="U40:AE40"/>
    <mergeCell ref="U41:AE41"/>
    <mergeCell ref="U45:AE45"/>
    <mergeCell ref="U46:AE46"/>
    <mergeCell ref="U47:AE47"/>
    <mergeCell ref="U48:AE48"/>
    <mergeCell ref="A42:B42"/>
    <mergeCell ref="O42:T42"/>
    <mergeCell ref="A48:B48"/>
    <mergeCell ref="C48:N48"/>
    <mergeCell ref="O48:T48"/>
    <mergeCell ref="A43:B43"/>
    <mergeCell ref="C43:N43"/>
    <mergeCell ref="O43:T43"/>
    <mergeCell ref="U42:AE42"/>
    <mergeCell ref="U43:AE43"/>
    <mergeCell ref="A50:B50"/>
    <mergeCell ref="O50:T50"/>
    <mergeCell ref="A45:B45"/>
    <mergeCell ref="O45:T45"/>
    <mergeCell ref="A46:B46"/>
    <mergeCell ref="O46:T46"/>
    <mergeCell ref="A47:B47"/>
    <mergeCell ref="O47:T47"/>
    <mergeCell ref="A51:B51"/>
    <mergeCell ref="O51:T51"/>
    <mergeCell ref="A57:B57"/>
    <mergeCell ref="O57:T57"/>
    <mergeCell ref="A53:B53"/>
    <mergeCell ref="C53:N53"/>
    <mergeCell ref="O53:T53"/>
    <mergeCell ref="A52:B52"/>
    <mergeCell ref="O52:T52"/>
    <mergeCell ref="A58:B58"/>
    <mergeCell ref="O58:T58"/>
    <mergeCell ref="A59:B59"/>
    <mergeCell ref="O59:T59"/>
    <mergeCell ref="U58:AE58"/>
    <mergeCell ref="U59:AE59"/>
    <mergeCell ref="U62:AE62"/>
    <mergeCell ref="U63:AE63"/>
    <mergeCell ref="U64:AE64"/>
    <mergeCell ref="A60:B60"/>
    <mergeCell ref="C60:N60"/>
    <mergeCell ref="O60:T60"/>
    <mergeCell ref="A61:B61"/>
    <mergeCell ref="O61:T61"/>
    <mergeCell ref="U60:AE60"/>
    <mergeCell ref="U61:AE61"/>
    <mergeCell ref="U4:W5"/>
    <mergeCell ref="X4:Z5"/>
    <mergeCell ref="AA4:AC5"/>
    <mergeCell ref="AD4:AD5"/>
    <mergeCell ref="A64:B64"/>
    <mergeCell ref="O64:T64"/>
    <mergeCell ref="A62:B62"/>
    <mergeCell ref="O62:T62"/>
    <mergeCell ref="A63:B63"/>
    <mergeCell ref="O63:T63"/>
    <mergeCell ref="U50:AE50"/>
    <mergeCell ref="U51:AE51"/>
    <mergeCell ref="U52:AE52"/>
    <mergeCell ref="U53:AE53"/>
    <mergeCell ref="U57:AE57"/>
    <mergeCell ref="AE4:AE5"/>
    <mergeCell ref="U6:AE6"/>
    <mergeCell ref="U18:AE18"/>
    <mergeCell ref="U19:AE19"/>
    <mergeCell ref="U20:AE20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64 C62:F62 G62:N62 V24:W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A61" sqref="A61:A62"/>
      <selection pane="topRight" activeCell="A61" sqref="A61:A62"/>
      <selection pane="bottomLeft" activeCell="A61" sqref="A61:A62"/>
      <selection pane="bottomRight" activeCell="A61" sqref="A61:B6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81" t="s">
        <v>393</v>
      </c>
      <c r="B1" s="38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82" t="s">
        <v>64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3" t="s">
        <v>395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59" t="s">
        <v>1</v>
      </c>
      <c r="B4" s="359" t="s">
        <v>0</v>
      </c>
      <c r="C4" s="368" t="s">
        <v>28</v>
      </c>
      <c r="D4" s="369"/>
      <c r="E4" s="369"/>
      <c r="F4" s="369"/>
      <c r="G4" s="369"/>
      <c r="H4" s="370"/>
      <c r="I4" s="370"/>
      <c r="J4" s="370"/>
      <c r="K4" s="370"/>
      <c r="L4" s="370"/>
      <c r="M4" s="370"/>
      <c r="N4" s="371"/>
      <c r="O4" s="368" t="s">
        <v>29</v>
      </c>
      <c r="P4" s="369"/>
      <c r="Q4" s="369"/>
      <c r="R4" s="369"/>
      <c r="S4" s="372" t="s">
        <v>30</v>
      </c>
      <c r="T4" s="379" t="s">
        <v>31</v>
      </c>
      <c r="U4" s="359" t="s">
        <v>2</v>
      </c>
      <c r="V4" s="359"/>
      <c r="W4" s="359"/>
      <c r="X4" s="359" t="s">
        <v>3</v>
      </c>
      <c r="Y4" s="359"/>
      <c r="Z4" s="359"/>
      <c r="AA4" s="359" t="s">
        <v>8</v>
      </c>
      <c r="AB4" s="359"/>
      <c r="AC4" s="359"/>
      <c r="AD4" s="359" t="s">
        <v>4</v>
      </c>
      <c r="AE4" s="391" t="s">
        <v>293</v>
      </c>
    </row>
    <row r="5" spans="1:31" ht="12.75" customHeight="1">
      <c r="A5" s="360"/>
      <c r="B5" s="360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4">
        <v>12</v>
      </c>
      <c r="O5" s="52" t="s">
        <v>47</v>
      </c>
      <c r="P5" s="53" t="s">
        <v>46</v>
      </c>
      <c r="Q5" s="53" t="s">
        <v>48</v>
      </c>
      <c r="R5" s="53" t="s">
        <v>49</v>
      </c>
      <c r="S5" s="373"/>
      <c r="T5" s="38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92"/>
    </row>
    <row r="6" spans="1:31" s="6" customFormat="1" ht="12.75">
      <c r="A6" s="352" t="s">
        <v>540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93"/>
    </row>
    <row r="7" spans="1:31" s="6" customFormat="1" ht="12.75">
      <c r="A7" s="295"/>
      <c r="B7" s="296" t="s">
        <v>541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5"/>
    </row>
    <row r="8" spans="1:31" s="6" customFormat="1" ht="12.75">
      <c r="A8" s="102" t="s">
        <v>542</v>
      </c>
      <c r="B8" s="18" t="s">
        <v>543</v>
      </c>
      <c r="C8" s="88"/>
      <c r="D8" s="165"/>
      <c r="E8" s="165"/>
      <c r="F8" s="165"/>
      <c r="G8" s="165"/>
      <c r="H8" s="165"/>
      <c r="I8" s="12" t="s">
        <v>32</v>
      </c>
      <c r="J8" s="12"/>
      <c r="K8" s="12"/>
      <c r="L8" s="12"/>
      <c r="M8" s="14"/>
      <c r="N8" s="55"/>
      <c r="O8" s="21">
        <v>2</v>
      </c>
      <c r="P8" s="14"/>
      <c r="Q8" s="14"/>
      <c r="R8" s="22"/>
      <c r="S8" s="21">
        <v>2</v>
      </c>
      <c r="T8" s="55" t="s">
        <v>85</v>
      </c>
      <c r="U8" s="21"/>
      <c r="V8" s="14"/>
      <c r="W8" s="55"/>
      <c r="X8" s="20"/>
      <c r="Y8" s="12"/>
      <c r="Z8" s="66"/>
      <c r="AA8" s="59"/>
      <c r="AB8" s="45"/>
      <c r="AC8" s="64"/>
      <c r="AD8" s="239" t="s">
        <v>470</v>
      </c>
      <c r="AE8" s="166" t="s">
        <v>544</v>
      </c>
    </row>
    <row r="9" spans="1:31" s="6" customFormat="1" ht="12.75">
      <c r="A9" s="102" t="s">
        <v>545</v>
      </c>
      <c r="B9" s="18" t="s">
        <v>546</v>
      </c>
      <c r="C9" s="88"/>
      <c r="D9" s="165"/>
      <c r="E9" s="165"/>
      <c r="F9" s="165"/>
      <c r="G9" s="165"/>
      <c r="H9" s="165"/>
      <c r="I9" s="12" t="s">
        <v>32</v>
      </c>
      <c r="J9" s="12"/>
      <c r="K9" s="12"/>
      <c r="L9" s="12"/>
      <c r="M9" s="14"/>
      <c r="N9" s="55"/>
      <c r="O9" s="21">
        <v>2</v>
      </c>
      <c r="P9" s="14"/>
      <c r="Q9" s="14"/>
      <c r="R9" s="22"/>
      <c r="S9" s="21">
        <v>3</v>
      </c>
      <c r="T9" s="55" t="s">
        <v>85</v>
      </c>
      <c r="U9" s="21"/>
      <c r="V9" s="14"/>
      <c r="W9" s="55"/>
      <c r="X9" s="20"/>
      <c r="Y9" s="12"/>
      <c r="Z9" s="66"/>
      <c r="AA9" s="59"/>
      <c r="AB9" s="45"/>
      <c r="AC9" s="64"/>
      <c r="AD9" s="239" t="s">
        <v>521</v>
      </c>
      <c r="AE9" s="145" t="s">
        <v>547</v>
      </c>
    </row>
    <row r="10" spans="1:31" s="6" customFormat="1" ht="12.75">
      <c r="A10" s="102" t="s">
        <v>548</v>
      </c>
      <c r="B10" s="18" t="s">
        <v>549</v>
      </c>
      <c r="C10" s="88"/>
      <c r="D10" s="165"/>
      <c r="E10" s="165"/>
      <c r="F10" s="165"/>
      <c r="G10" s="165"/>
      <c r="H10" s="165"/>
      <c r="I10" s="12" t="s">
        <v>32</v>
      </c>
      <c r="J10" s="12"/>
      <c r="K10" s="12"/>
      <c r="L10" s="12"/>
      <c r="M10" s="14"/>
      <c r="N10" s="55"/>
      <c r="O10" s="21">
        <v>2</v>
      </c>
      <c r="P10" s="14"/>
      <c r="Q10" s="14"/>
      <c r="R10" s="22"/>
      <c r="S10" s="21">
        <v>3</v>
      </c>
      <c r="T10" s="55" t="s">
        <v>85</v>
      </c>
      <c r="U10" s="21"/>
      <c r="V10" s="14"/>
      <c r="W10" s="55"/>
      <c r="X10" s="20"/>
      <c r="Y10" s="12"/>
      <c r="Z10" s="66"/>
      <c r="AA10" s="59"/>
      <c r="AB10" s="45"/>
      <c r="AC10" s="64"/>
      <c r="AD10" s="103" t="s">
        <v>403</v>
      </c>
      <c r="AE10" s="166" t="s">
        <v>550</v>
      </c>
    </row>
    <row r="11" spans="1:31" s="6" customFormat="1" ht="12.75">
      <c r="A11" s="102" t="s">
        <v>551</v>
      </c>
      <c r="B11" s="18" t="s">
        <v>552</v>
      </c>
      <c r="C11" s="88"/>
      <c r="D11" s="165"/>
      <c r="E11" s="165"/>
      <c r="F11" s="165"/>
      <c r="G11" s="165"/>
      <c r="H11" s="165"/>
      <c r="I11" s="12"/>
      <c r="J11" s="12" t="s">
        <v>32</v>
      </c>
      <c r="K11" s="12"/>
      <c r="L11" s="12"/>
      <c r="M11" s="14"/>
      <c r="N11" s="55"/>
      <c r="O11" s="21">
        <v>2</v>
      </c>
      <c r="P11" s="14"/>
      <c r="Q11" s="14"/>
      <c r="R11" s="22"/>
      <c r="S11" s="21">
        <v>3</v>
      </c>
      <c r="T11" s="55" t="s">
        <v>85</v>
      </c>
      <c r="U11" s="21"/>
      <c r="V11" s="14"/>
      <c r="W11" s="55"/>
      <c r="X11" s="20"/>
      <c r="Y11" s="12"/>
      <c r="Z11" s="66"/>
      <c r="AA11" s="59"/>
      <c r="AB11" s="45"/>
      <c r="AC11" s="64"/>
      <c r="AD11" s="239" t="s">
        <v>521</v>
      </c>
      <c r="AE11" s="166" t="s">
        <v>553</v>
      </c>
    </row>
    <row r="12" spans="1:31" s="6" customFormat="1" ht="12.75">
      <c r="A12" s="102" t="s">
        <v>554</v>
      </c>
      <c r="B12" s="18" t="s">
        <v>555</v>
      </c>
      <c r="C12" s="88"/>
      <c r="D12" s="165"/>
      <c r="E12" s="165"/>
      <c r="F12" s="165"/>
      <c r="G12" s="165"/>
      <c r="H12" s="165"/>
      <c r="I12" s="12"/>
      <c r="J12" s="96" t="s">
        <v>59</v>
      </c>
      <c r="K12" s="12"/>
      <c r="L12" s="12" t="s">
        <v>32</v>
      </c>
      <c r="M12" s="12"/>
      <c r="N12" s="11"/>
      <c r="O12" s="21"/>
      <c r="P12" s="14">
        <v>1</v>
      </c>
      <c r="Q12" s="14"/>
      <c r="R12" s="22"/>
      <c r="S12" s="21">
        <v>2</v>
      </c>
      <c r="T12" s="55" t="s">
        <v>411</v>
      </c>
      <c r="U12" s="21"/>
      <c r="V12" s="14"/>
      <c r="W12" s="55"/>
      <c r="X12" s="59"/>
      <c r="Y12" s="45"/>
      <c r="Z12" s="66"/>
      <c r="AA12" s="59"/>
      <c r="AB12" s="45"/>
      <c r="AC12" s="64"/>
      <c r="AD12" s="35" t="s">
        <v>556</v>
      </c>
      <c r="AE12" s="166" t="s">
        <v>557</v>
      </c>
    </row>
    <row r="13" spans="1:31" s="6" customFormat="1" ht="12.75">
      <c r="A13" s="103" t="s">
        <v>558</v>
      </c>
      <c r="B13" s="18" t="s">
        <v>559</v>
      </c>
      <c r="C13" s="88"/>
      <c r="D13" s="165"/>
      <c r="E13" s="165"/>
      <c r="F13" s="165"/>
      <c r="G13" s="165"/>
      <c r="H13" s="165"/>
      <c r="I13" s="12" t="s">
        <v>32</v>
      </c>
      <c r="J13" s="96"/>
      <c r="K13" s="12"/>
      <c r="L13" s="12"/>
      <c r="M13" s="12"/>
      <c r="N13" s="11"/>
      <c r="O13" s="21">
        <v>1</v>
      </c>
      <c r="P13" s="14"/>
      <c r="Q13" s="14"/>
      <c r="R13" s="22"/>
      <c r="S13" s="21">
        <v>1</v>
      </c>
      <c r="T13" s="55" t="s">
        <v>85</v>
      </c>
      <c r="U13" s="21"/>
      <c r="V13" s="14"/>
      <c r="W13" s="55"/>
      <c r="X13" s="59"/>
      <c r="Y13" s="45"/>
      <c r="Z13" s="64"/>
      <c r="AA13" s="59"/>
      <c r="AB13" s="45"/>
      <c r="AC13" s="64"/>
      <c r="AD13" s="239" t="s">
        <v>560</v>
      </c>
      <c r="AE13" s="166" t="s">
        <v>561</v>
      </c>
    </row>
    <row r="14" spans="1:31" s="6" customFormat="1" ht="12.75">
      <c r="A14" s="102" t="s">
        <v>562</v>
      </c>
      <c r="B14" s="18" t="s">
        <v>563</v>
      </c>
      <c r="C14" s="88"/>
      <c r="D14" s="165"/>
      <c r="E14" s="165"/>
      <c r="F14" s="165"/>
      <c r="G14" s="165"/>
      <c r="H14" s="165"/>
      <c r="I14" s="12"/>
      <c r="J14" s="12" t="s">
        <v>32</v>
      </c>
      <c r="K14" s="12"/>
      <c r="L14" s="12"/>
      <c r="M14" s="12"/>
      <c r="N14" s="11"/>
      <c r="O14" s="21">
        <v>1</v>
      </c>
      <c r="P14" s="14"/>
      <c r="Q14" s="14"/>
      <c r="R14" s="22"/>
      <c r="S14" s="21">
        <v>1</v>
      </c>
      <c r="T14" s="55" t="s">
        <v>85</v>
      </c>
      <c r="U14" s="20"/>
      <c r="V14" s="12"/>
      <c r="W14" s="11"/>
      <c r="X14" s="59"/>
      <c r="Y14" s="45"/>
      <c r="Z14" s="64"/>
      <c r="AA14" s="59"/>
      <c r="AB14" s="45"/>
      <c r="AC14" s="64"/>
      <c r="AD14" s="239" t="s">
        <v>564</v>
      </c>
      <c r="AE14" s="166" t="s">
        <v>565</v>
      </c>
    </row>
    <row r="15" spans="1:31" s="6" customFormat="1" ht="12.75">
      <c r="A15" s="102" t="s">
        <v>566</v>
      </c>
      <c r="B15" s="18" t="s">
        <v>567</v>
      </c>
      <c r="C15" s="88"/>
      <c r="D15" s="165"/>
      <c r="E15" s="165"/>
      <c r="F15" s="165"/>
      <c r="G15" s="165"/>
      <c r="H15" s="165"/>
      <c r="I15" s="12"/>
      <c r="J15" s="12" t="s">
        <v>32</v>
      </c>
      <c r="K15" s="12"/>
      <c r="L15" s="12"/>
      <c r="M15" s="12"/>
      <c r="N15" s="11"/>
      <c r="O15" s="21"/>
      <c r="P15" s="14">
        <v>1</v>
      </c>
      <c r="Q15" s="14"/>
      <c r="R15" s="22"/>
      <c r="S15" s="21">
        <v>1</v>
      </c>
      <c r="T15" s="55" t="s">
        <v>411</v>
      </c>
      <c r="U15" s="65"/>
      <c r="V15" s="269"/>
      <c r="W15" s="270"/>
      <c r="X15" s="62"/>
      <c r="Y15" s="44"/>
      <c r="Z15" s="64"/>
      <c r="AA15" s="59"/>
      <c r="AB15" s="45"/>
      <c r="AC15" s="64"/>
      <c r="AD15" s="239" t="s">
        <v>564</v>
      </c>
      <c r="AE15" s="166" t="s">
        <v>565</v>
      </c>
    </row>
    <row r="16" spans="1:31" s="6" customFormat="1" ht="12.75">
      <c r="A16" s="102" t="s">
        <v>568</v>
      </c>
      <c r="B16" s="18" t="s">
        <v>569</v>
      </c>
      <c r="C16" s="88"/>
      <c r="D16" s="165"/>
      <c r="E16" s="165"/>
      <c r="F16" s="165"/>
      <c r="G16" s="165"/>
      <c r="H16" s="165"/>
      <c r="I16" s="12"/>
      <c r="J16" s="12" t="s">
        <v>32</v>
      </c>
      <c r="K16" s="12"/>
      <c r="L16" s="12"/>
      <c r="M16" s="12"/>
      <c r="N16" s="11"/>
      <c r="O16" s="21">
        <v>1</v>
      </c>
      <c r="P16" s="14"/>
      <c r="Q16" s="14"/>
      <c r="R16" s="22"/>
      <c r="S16" s="21">
        <v>1</v>
      </c>
      <c r="T16" s="55" t="s">
        <v>85</v>
      </c>
      <c r="U16" s="59"/>
      <c r="V16" s="45"/>
      <c r="W16" s="66"/>
      <c r="X16" s="59"/>
      <c r="Y16" s="45"/>
      <c r="Z16" s="66"/>
      <c r="AA16" s="59"/>
      <c r="AB16" s="45"/>
      <c r="AC16" s="66"/>
      <c r="AD16" s="103" t="s">
        <v>560</v>
      </c>
      <c r="AE16" s="166" t="s">
        <v>570</v>
      </c>
    </row>
    <row r="17" spans="1:31" s="6" customFormat="1" ht="12.75">
      <c r="A17" s="102" t="s">
        <v>571</v>
      </c>
      <c r="B17" s="18" t="s">
        <v>572</v>
      </c>
      <c r="C17" s="88"/>
      <c r="D17" s="165"/>
      <c r="E17" s="165"/>
      <c r="F17" s="165"/>
      <c r="G17" s="165"/>
      <c r="H17" s="165"/>
      <c r="I17" s="96" t="s">
        <v>59</v>
      </c>
      <c r="J17" s="96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55" t="s">
        <v>85</v>
      </c>
      <c r="U17" s="59"/>
      <c r="V17" s="45"/>
      <c r="W17" s="64"/>
      <c r="X17" s="59"/>
      <c r="Y17" s="45"/>
      <c r="Z17" s="64"/>
      <c r="AA17" s="59"/>
      <c r="AB17" s="45"/>
      <c r="AC17" s="64"/>
      <c r="AD17" s="103" t="s">
        <v>573</v>
      </c>
      <c r="AE17" s="166" t="s">
        <v>574</v>
      </c>
    </row>
    <row r="18" spans="1:31" s="6" customFormat="1" ht="12.75">
      <c r="A18" s="102" t="s">
        <v>575</v>
      </c>
      <c r="B18" s="18" t="s">
        <v>576</v>
      </c>
      <c r="C18" s="88"/>
      <c r="D18" s="165"/>
      <c r="E18" s="165"/>
      <c r="F18" s="165"/>
      <c r="G18" s="165"/>
      <c r="H18" s="165"/>
      <c r="I18" s="12"/>
      <c r="J18" s="12" t="s">
        <v>32</v>
      </c>
      <c r="K18" s="12"/>
      <c r="L18" s="12"/>
      <c r="M18" s="12"/>
      <c r="N18" s="11"/>
      <c r="O18" s="21">
        <v>1</v>
      </c>
      <c r="P18" s="14"/>
      <c r="Q18" s="14"/>
      <c r="R18" s="22"/>
      <c r="S18" s="21">
        <v>2</v>
      </c>
      <c r="T18" s="55" t="s">
        <v>85</v>
      </c>
      <c r="U18" s="59"/>
      <c r="V18" s="45"/>
      <c r="W18" s="64"/>
      <c r="X18" s="59"/>
      <c r="Y18" s="45"/>
      <c r="Z18" s="64"/>
      <c r="AA18" s="59"/>
      <c r="AB18" s="45"/>
      <c r="AC18" s="64"/>
      <c r="AD18" s="239" t="s">
        <v>481</v>
      </c>
      <c r="AE18" s="166" t="s">
        <v>577</v>
      </c>
    </row>
    <row r="19" spans="1:31" s="6" customFormat="1" ht="12.75">
      <c r="A19" s="102" t="s">
        <v>578</v>
      </c>
      <c r="B19" s="18" t="s">
        <v>579</v>
      </c>
      <c r="C19" s="88"/>
      <c r="D19" s="165"/>
      <c r="E19" s="165"/>
      <c r="F19" s="165"/>
      <c r="G19" s="165"/>
      <c r="H19" s="165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55" t="s">
        <v>85</v>
      </c>
      <c r="U19" s="59"/>
      <c r="V19" s="45"/>
      <c r="W19" s="64"/>
      <c r="X19" s="59"/>
      <c r="Y19" s="45"/>
      <c r="Z19" s="64"/>
      <c r="AA19" s="59"/>
      <c r="AB19" s="45"/>
      <c r="AC19" s="64"/>
      <c r="AD19" s="239" t="s">
        <v>403</v>
      </c>
      <c r="AE19" s="166" t="s">
        <v>580</v>
      </c>
    </row>
    <row r="20" spans="1:31" s="6" customFormat="1" ht="12.75">
      <c r="A20" s="102" t="s">
        <v>581</v>
      </c>
      <c r="B20" s="18" t="s">
        <v>582</v>
      </c>
      <c r="C20" s="88"/>
      <c r="D20" s="165"/>
      <c r="E20" s="165"/>
      <c r="F20" s="165"/>
      <c r="G20" s="165"/>
      <c r="H20" s="165"/>
      <c r="I20" s="12"/>
      <c r="J20" s="96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3</v>
      </c>
      <c r="T20" s="55" t="s">
        <v>85</v>
      </c>
      <c r="U20" s="59"/>
      <c r="V20" s="45"/>
      <c r="W20" s="64"/>
      <c r="X20" s="59"/>
      <c r="Y20" s="45"/>
      <c r="Z20" s="64"/>
      <c r="AA20" s="59"/>
      <c r="AB20" s="45"/>
      <c r="AC20" s="64"/>
      <c r="AD20" s="239" t="s">
        <v>583</v>
      </c>
      <c r="AE20" s="166" t="s">
        <v>584</v>
      </c>
    </row>
    <row r="21" spans="1:31" s="6" customFormat="1" ht="12.75">
      <c r="A21" s="102" t="s">
        <v>585</v>
      </c>
      <c r="B21" s="18" t="s">
        <v>586</v>
      </c>
      <c r="C21" s="88"/>
      <c r="D21" s="165"/>
      <c r="E21" s="165"/>
      <c r="F21" s="165"/>
      <c r="G21" s="165"/>
      <c r="H21" s="165"/>
      <c r="I21" s="12"/>
      <c r="J21" s="96"/>
      <c r="K21" s="12" t="s">
        <v>32</v>
      </c>
      <c r="L21" s="12"/>
      <c r="M21" s="12"/>
      <c r="N21" s="11"/>
      <c r="O21" s="21">
        <v>2</v>
      </c>
      <c r="P21" s="14"/>
      <c r="Q21" s="14"/>
      <c r="R21" s="22"/>
      <c r="S21" s="21">
        <v>2</v>
      </c>
      <c r="T21" s="55" t="s">
        <v>85</v>
      </c>
      <c r="U21" s="59"/>
      <c r="V21" s="45"/>
      <c r="W21" s="64"/>
      <c r="X21" s="59"/>
      <c r="Y21" s="45"/>
      <c r="Z21" s="64"/>
      <c r="AA21" s="59"/>
      <c r="AB21" s="45"/>
      <c r="AC21" s="64"/>
      <c r="AD21" s="239" t="s">
        <v>481</v>
      </c>
      <c r="AE21" s="166" t="s">
        <v>587</v>
      </c>
    </row>
    <row r="22" spans="1:31" s="6" customFormat="1" ht="12.75">
      <c r="A22" s="103" t="s">
        <v>588</v>
      </c>
      <c r="B22" s="18" t="s">
        <v>589</v>
      </c>
      <c r="C22" s="88"/>
      <c r="D22" s="165"/>
      <c r="E22" s="165"/>
      <c r="F22" s="165"/>
      <c r="G22" s="165"/>
      <c r="H22" s="165"/>
      <c r="I22" s="96" t="s">
        <v>59</v>
      </c>
      <c r="J22" s="96"/>
      <c r="K22" s="12" t="s">
        <v>32</v>
      </c>
      <c r="L22" s="12"/>
      <c r="M22" s="14"/>
      <c r="N22" s="55"/>
      <c r="O22" s="21"/>
      <c r="P22" s="14">
        <v>2</v>
      </c>
      <c r="Q22" s="14"/>
      <c r="R22" s="22"/>
      <c r="S22" s="21">
        <v>2</v>
      </c>
      <c r="T22" s="55" t="s">
        <v>411</v>
      </c>
      <c r="U22" s="20" t="s">
        <v>33</v>
      </c>
      <c r="V22" s="14" t="str">
        <f>'Földrajz tanár közös rész'!A61</f>
        <v>tevekfrtanl18eo</v>
      </c>
      <c r="W22" s="297" t="str">
        <f>'Földrajz tanár közös rész'!B61</f>
        <v>Tevékenységalapú földrajztanítás</v>
      </c>
      <c r="X22" s="62"/>
      <c r="Y22" s="44"/>
      <c r="Z22" s="64"/>
      <c r="AA22" s="59"/>
      <c r="AB22" s="45"/>
      <c r="AC22" s="64"/>
      <c r="AD22" s="239" t="s">
        <v>529</v>
      </c>
      <c r="AE22" s="166" t="s">
        <v>590</v>
      </c>
    </row>
    <row r="23" spans="1:31" s="6" customFormat="1" ht="12.75">
      <c r="A23" s="103" t="s">
        <v>591</v>
      </c>
      <c r="B23" s="18" t="s">
        <v>592</v>
      </c>
      <c r="C23" s="88"/>
      <c r="D23" s="165"/>
      <c r="E23" s="165"/>
      <c r="F23" s="165"/>
      <c r="G23" s="165"/>
      <c r="H23" s="165"/>
      <c r="I23" s="12"/>
      <c r="J23" s="96" t="s">
        <v>59</v>
      </c>
      <c r="K23" s="12"/>
      <c r="L23" s="12" t="s">
        <v>32</v>
      </c>
      <c r="M23" s="12"/>
      <c r="N23" s="11"/>
      <c r="O23" s="21">
        <v>2</v>
      </c>
      <c r="P23" s="14"/>
      <c r="Q23" s="14"/>
      <c r="R23" s="22"/>
      <c r="S23" s="21">
        <v>2</v>
      </c>
      <c r="T23" s="55" t="s">
        <v>85</v>
      </c>
      <c r="U23" s="59"/>
      <c r="V23" s="45"/>
      <c r="W23" s="64"/>
      <c r="X23" s="59"/>
      <c r="Y23" s="45"/>
      <c r="Z23" s="64"/>
      <c r="AA23" s="59"/>
      <c r="AB23" s="45"/>
      <c r="AC23" s="64"/>
      <c r="AD23" s="239" t="s">
        <v>481</v>
      </c>
      <c r="AE23" s="166" t="s">
        <v>593</v>
      </c>
    </row>
    <row r="24" spans="1:31" s="6" customFormat="1" ht="12.75">
      <c r="A24" s="103" t="s">
        <v>594</v>
      </c>
      <c r="B24" s="292" t="s">
        <v>595</v>
      </c>
      <c r="C24" s="88"/>
      <c r="D24" s="165"/>
      <c r="E24" s="165"/>
      <c r="F24" s="165"/>
      <c r="G24" s="165"/>
      <c r="H24" s="165"/>
      <c r="I24" s="12"/>
      <c r="J24" s="12" t="s">
        <v>32</v>
      </c>
      <c r="K24" s="12"/>
      <c r="L24" s="12"/>
      <c r="M24" s="12"/>
      <c r="N24" s="11"/>
      <c r="O24" s="21">
        <v>1</v>
      </c>
      <c r="P24" s="14"/>
      <c r="Q24" s="14"/>
      <c r="R24" s="22"/>
      <c r="S24" s="21">
        <v>2</v>
      </c>
      <c r="T24" s="55" t="s">
        <v>437</v>
      </c>
      <c r="U24" s="59"/>
      <c r="V24" s="45"/>
      <c r="W24" s="64"/>
      <c r="X24" s="59"/>
      <c r="Y24" s="45"/>
      <c r="Z24" s="64"/>
      <c r="AA24" s="59"/>
      <c r="AB24" s="45"/>
      <c r="AC24" s="64"/>
      <c r="AD24" s="298" t="s">
        <v>481</v>
      </c>
      <c r="AE24" s="166" t="s">
        <v>596</v>
      </c>
    </row>
    <row r="25" spans="1:31" s="6" customFormat="1" ht="12.75">
      <c r="A25" s="346" t="s">
        <v>34</v>
      </c>
      <c r="B25" s="347"/>
      <c r="C25" s="84">
        <f aca="true" t="shared" si="0" ref="C25:N25">SUMIF(C8:C24,"=x",$O8:$O24)+SUMIF(C8:C24,"=x",$P8:$P24)+SUMIF(C8:C24,"=x",$Q8:$Q24)</f>
        <v>0</v>
      </c>
      <c r="D25" s="76">
        <f t="shared" si="0"/>
        <v>0</v>
      </c>
      <c r="E25" s="76">
        <f t="shared" si="0"/>
        <v>0</v>
      </c>
      <c r="F25" s="76">
        <f t="shared" si="0"/>
        <v>0</v>
      </c>
      <c r="G25" s="76">
        <f t="shared" si="0"/>
        <v>0</v>
      </c>
      <c r="H25" s="76">
        <f t="shared" si="0"/>
        <v>0</v>
      </c>
      <c r="I25" s="29">
        <f t="shared" si="0"/>
        <v>7</v>
      </c>
      <c r="J25" s="29">
        <f t="shared" si="0"/>
        <v>9</v>
      </c>
      <c r="K25" s="29">
        <f t="shared" si="0"/>
        <v>8</v>
      </c>
      <c r="L25" s="29">
        <f t="shared" si="0"/>
        <v>3</v>
      </c>
      <c r="M25" s="29">
        <f t="shared" si="0"/>
        <v>0</v>
      </c>
      <c r="N25" s="30">
        <f t="shared" si="0"/>
        <v>0</v>
      </c>
      <c r="O25" s="348">
        <f>SUM(C25:N25)</f>
        <v>27</v>
      </c>
      <c r="P25" s="349"/>
      <c r="Q25" s="349"/>
      <c r="R25" s="349"/>
      <c r="S25" s="349"/>
      <c r="T25" s="350"/>
      <c r="U25" s="385"/>
      <c r="V25" s="386"/>
      <c r="W25" s="386"/>
      <c r="X25" s="386"/>
      <c r="Y25" s="386"/>
      <c r="Z25" s="386"/>
      <c r="AA25" s="386"/>
      <c r="AB25" s="386"/>
      <c r="AC25" s="386"/>
      <c r="AD25" s="386"/>
      <c r="AE25" s="387"/>
    </row>
    <row r="26" spans="1:31" s="6" customFormat="1" ht="12.75">
      <c r="A26" s="354" t="s">
        <v>35</v>
      </c>
      <c r="B26" s="355"/>
      <c r="C26" s="85">
        <f aca="true" t="shared" si="1" ref="C26:N26">SUMIF(C8:C24,"=x",$S8:$S24)</f>
        <v>0</v>
      </c>
      <c r="D26" s="78">
        <f t="shared" si="1"/>
        <v>0</v>
      </c>
      <c r="E26" s="78">
        <f t="shared" si="1"/>
        <v>0</v>
      </c>
      <c r="F26" s="78">
        <f t="shared" si="1"/>
        <v>0</v>
      </c>
      <c r="G26" s="78">
        <f t="shared" si="1"/>
        <v>0</v>
      </c>
      <c r="H26" s="78">
        <f t="shared" si="1"/>
        <v>0</v>
      </c>
      <c r="I26" s="32">
        <f t="shared" si="1"/>
        <v>9</v>
      </c>
      <c r="J26" s="32">
        <f t="shared" si="1"/>
        <v>12</v>
      </c>
      <c r="K26" s="32">
        <f t="shared" si="1"/>
        <v>9</v>
      </c>
      <c r="L26" s="32">
        <f t="shared" si="1"/>
        <v>4</v>
      </c>
      <c r="M26" s="32">
        <f t="shared" si="1"/>
        <v>0</v>
      </c>
      <c r="N26" s="33">
        <f t="shared" si="1"/>
        <v>0</v>
      </c>
      <c r="O26" s="356">
        <f>SUM(C26:N26)</f>
        <v>34</v>
      </c>
      <c r="P26" s="357"/>
      <c r="Q26" s="357"/>
      <c r="R26" s="357"/>
      <c r="S26" s="357"/>
      <c r="T26" s="358"/>
      <c r="U26" s="385"/>
      <c r="V26" s="386"/>
      <c r="W26" s="386"/>
      <c r="X26" s="386"/>
      <c r="Y26" s="386"/>
      <c r="Z26" s="386"/>
      <c r="AA26" s="386"/>
      <c r="AB26" s="386"/>
      <c r="AC26" s="386"/>
      <c r="AD26" s="386"/>
      <c r="AE26" s="387"/>
    </row>
    <row r="27" spans="1:31" s="6" customFormat="1" ht="12.75">
      <c r="A27" s="363" t="s">
        <v>36</v>
      </c>
      <c r="B27" s="364"/>
      <c r="C27" s="86">
        <f>SUMPRODUCT(--(C8:C24="x"),--($T8:$T24="K(5)"))</f>
        <v>0</v>
      </c>
      <c r="D27" s="80">
        <f aca="true" t="shared" si="2" ref="D27:N27">SUMPRODUCT(--(D8:D24="x"),--($T8:$T24="K(5)"))</f>
        <v>0</v>
      </c>
      <c r="E27" s="80">
        <f t="shared" si="2"/>
        <v>0</v>
      </c>
      <c r="F27" s="80">
        <f t="shared" si="2"/>
        <v>0</v>
      </c>
      <c r="G27" s="80">
        <f t="shared" si="2"/>
        <v>0</v>
      </c>
      <c r="H27" s="80">
        <f t="shared" si="2"/>
        <v>0</v>
      </c>
      <c r="I27" s="80">
        <f t="shared" si="2"/>
        <v>4</v>
      </c>
      <c r="J27" s="80">
        <f t="shared" si="2"/>
        <v>5</v>
      </c>
      <c r="K27" s="80">
        <f t="shared" si="2"/>
        <v>3</v>
      </c>
      <c r="L27" s="80">
        <f t="shared" si="2"/>
        <v>1</v>
      </c>
      <c r="M27" s="80">
        <f t="shared" si="2"/>
        <v>0</v>
      </c>
      <c r="N27" s="81">
        <f t="shared" si="2"/>
        <v>0</v>
      </c>
      <c r="O27" s="365">
        <f>SUM(C27:N27)</f>
        <v>13</v>
      </c>
      <c r="P27" s="366"/>
      <c r="Q27" s="366"/>
      <c r="R27" s="366"/>
      <c r="S27" s="366"/>
      <c r="T27" s="367"/>
      <c r="U27" s="385"/>
      <c r="V27" s="386"/>
      <c r="W27" s="386"/>
      <c r="X27" s="386"/>
      <c r="Y27" s="386"/>
      <c r="Z27" s="386"/>
      <c r="AA27" s="386"/>
      <c r="AB27" s="386"/>
      <c r="AC27" s="386"/>
      <c r="AD27" s="386"/>
      <c r="AE27" s="387"/>
    </row>
    <row r="28" spans="1:31" s="6" customFormat="1" ht="12.75">
      <c r="A28" s="231"/>
      <c r="B28" s="353" t="s">
        <v>597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1"/>
      <c r="P28" s="351"/>
      <c r="Q28" s="351"/>
      <c r="R28" s="351"/>
      <c r="S28" s="351"/>
      <c r="T28" s="351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5"/>
    </row>
    <row r="29" spans="1:31" s="6" customFormat="1" ht="12.75">
      <c r="A29" s="102" t="s">
        <v>598</v>
      </c>
      <c r="B29" s="18" t="s">
        <v>599</v>
      </c>
      <c r="C29" s="88"/>
      <c r="D29" s="165"/>
      <c r="E29" s="165"/>
      <c r="F29" s="165"/>
      <c r="G29" s="165"/>
      <c r="H29" s="165"/>
      <c r="I29" s="12"/>
      <c r="J29" s="12"/>
      <c r="K29" s="12" t="s">
        <v>388</v>
      </c>
      <c r="L29" s="12"/>
      <c r="M29" s="14"/>
      <c r="N29" s="55"/>
      <c r="O29" s="21"/>
      <c r="P29" s="14">
        <v>2</v>
      </c>
      <c r="Q29" s="14"/>
      <c r="R29" s="22"/>
      <c r="S29" s="21">
        <v>2</v>
      </c>
      <c r="T29" s="55" t="s">
        <v>411</v>
      </c>
      <c r="U29" s="21"/>
      <c r="V29" s="14"/>
      <c r="W29" s="55"/>
      <c r="X29" s="20"/>
      <c r="Y29" s="12"/>
      <c r="Z29" s="66"/>
      <c r="AA29" s="59"/>
      <c r="AB29" s="45"/>
      <c r="AC29" s="64"/>
      <c r="AD29" s="239" t="s">
        <v>466</v>
      </c>
      <c r="AE29" s="166" t="s">
        <v>600</v>
      </c>
    </row>
    <row r="30" spans="1:31" s="6" customFormat="1" ht="12.75">
      <c r="A30" s="102" t="s">
        <v>601</v>
      </c>
      <c r="B30" s="18" t="s">
        <v>602</v>
      </c>
      <c r="C30" s="88"/>
      <c r="D30" s="165"/>
      <c r="E30" s="165"/>
      <c r="F30" s="165"/>
      <c r="G30" s="165"/>
      <c r="H30" s="165"/>
      <c r="I30" s="12"/>
      <c r="J30" s="12"/>
      <c r="K30" s="12" t="s">
        <v>388</v>
      </c>
      <c r="L30" s="12"/>
      <c r="M30" s="14"/>
      <c r="N30" s="55"/>
      <c r="O30" s="21"/>
      <c r="P30" s="14">
        <v>2</v>
      </c>
      <c r="Q30" s="14"/>
      <c r="R30" s="22"/>
      <c r="S30" s="21">
        <v>2</v>
      </c>
      <c r="T30" s="55" t="s">
        <v>411</v>
      </c>
      <c r="U30" s="21"/>
      <c r="V30" s="14"/>
      <c r="W30" s="55"/>
      <c r="X30" s="20"/>
      <c r="Y30" s="12"/>
      <c r="Z30" s="66"/>
      <c r="AA30" s="59"/>
      <c r="AB30" s="45"/>
      <c r="AC30" s="64"/>
      <c r="AD30" s="239" t="s">
        <v>488</v>
      </c>
      <c r="AE30" s="166" t="s">
        <v>603</v>
      </c>
    </row>
    <row r="31" spans="1:31" s="6" customFormat="1" ht="12.75">
      <c r="A31" s="102" t="s">
        <v>604</v>
      </c>
      <c r="B31" s="18" t="s">
        <v>605</v>
      </c>
      <c r="C31" s="88"/>
      <c r="D31" s="165"/>
      <c r="E31" s="165"/>
      <c r="F31" s="165"/>
      <c r="G31" s="165"/>
      <c r="H31" s="165"/>
      <c r="I31" s="12"/>
      <c r="J31" s="96" t="s">
        <v>606</v>
      </c>
      <c r="K31" s="12"/>
      <c r="L31" s="12" t="s">
        <v>388</v>
      </c>
      <c r="M31" s="14"/>
      <c r="N31" s="55"/>
      <c r="O31" s="21"/>
      <c r="P31" s="14">
        <v>2</v>
      </c>
      <c r="Q31" s="14"/>
      <c r="R31" s="22"/>
      <c r="S31" s="21">
        <v>2</v>
      </c>
      <c r="T31" s="55" t="s">
        <v>411</v>
      </c>
      <c r="U31" s="21"/>
      <c r="V31" s="14"/>
      <c r="W31" s="55"/>
      <c r="X31" s="20"/>
      <c r="Y31" s="12"/>
      <c r="Z31" s="66"/>
      <c r="AA31" s="59"/>
      <c r="AB31" s="45"/>
      <c r="AC31" s="64"/>
      <c r="AD31" s="239" t="s">
        <v>573</v>
      </c>
      <c r="AE31" s="166" t="s">
        <v>607</v>
      </c>
    </row>
    <row r="32" spans="1:31" s="6" customFormat="1" ht="12.75">
      <c r="A32" s="102" t="s">
        <v>608</v>
      </c>
      <c r="B32" s="18" t="s">
        <v>609</v>
      </c>
      <c r="C32" s="88"/>
      <c r="D32" s="165"/>
      <c r="E32" s="165"/>
      <c r="F32" s="165"/>
      <c r="G32" s="165"/>
      <c r="H32" s="165"/>
      <c r="I32" s="12"/>
      <c r="J32" s="96" t="s">
        <v>606</v>
      </c>
      <c r="K32" s="12"/>
      <c r="L32" s="12" t="s">
        <v>388</v>
      </c>
      <c r="M32" s="14"/>
      <c r="N32" s="55"/>
      <c r="O32" s="21">
        <v>2</v>
      </c>
      <c r="P32" s="14"/>
      <c r="Q32" s="14"/>
      <c r="R32" s="22"/>
      <c r="S32" s="21">
        <v>2</v>
      </c>
      <c r="T32" s="55" t="s">
        <v>85</v>
      </c>
      <c r="U32" s="21"/>
      <c r="V32" s="14"/>
      <c r="W32" s="55"/>
      <c r="X32" s="20"/>
      <c r="Y32" s="12"/>
      <c r="Z32" s="66"/>
      <c r="AA32" s="59"/>
      <c r="AB32" s="45"/>
      <c r="AC32" s="64"/>
      <c r="AD32" s="239" t="s">
        <v>583</v>
      </c>
      <c r="AE32" s="166" t="s">
        <v>610</v>
      </c>
    </row>
    <row r="33" spans="1:31" s="6" customFormat="1" ht="12.75">
      <c r="A33" s="102" t="s">
        <v>611</v>
      </c>
      <c r="B33" s="18" t="s">
        <v>612</v>
      </c>
      <c r="C33" s="88"/>
      <c r="D33" s="165"/>
      <c r="E33" s="165"/>
      <c r="F33" s="165"/>
      <c r="G33" s="165"/>
      <c r="H33" s="165"/>
      <c r="I33" s="12"/>
      <c r="J33" s="96" t="s">
        <v>606</v>
      </c>
      <c r="K33" s="12"/>
      <c r="L33" s="12" t="s">
        <v>388</v>
      </c>
      <c r="M33" s="14"/>
      <c r="N33" s="55"/>
      <c r="O33" s="21">
        <v>2</v>
      </c>
      <c r="P33" s="14"/>
      <c r="Q33" s="14"/>
      <c r="R33" s="22"/>
      <c r="S33" s="21">
        <v>2</v>
      </c>
      <c r="T33" s="55" t="s">
        <v>85</v>
      </c>
      <c r="U33" s="21"/>
      <c r="V33" s="14"/>
      <c r="W33" s="55"/>
      <c r="X33" s="20"/>
      <c r="Y33" s="12"/>
      <c r="Z33" s="66"/>
      <c r="AA33" s="59"/>
      <c r="AB33" s="45"/>
      <c r="AC33" s="64"/>
      <c r="AD33" s="299" t="s">
        <v>466</v>
      </c>
      <c r="AE33" s="166" t="s">
        <v>613</v>
      </c>
    </row>
    <row r="34" spans="1:31" s="6" customFormat="1" ht="12.75">
      <c r="A34" s="102" t="s">
        <v>614</v>
      </c>
      <c r="B34" s="18" t="s">
        <v>615</v>
      </c>
      <c r="C34" s="88"/>
      <c r="D34" s="165"/>
      <c r="E34" s="165"/>
      <c r="F34" s="165"/>
      <c r="G34" s="165"/>
      <c r="H34" s="165"/>
      <c r="I34" s="12"/>
      <c r="J34" s="12"/>
      <c r="K34" s="12" t="s">
        <v>388</v>
      </c>
      <c r="L34" s="12"/>
      <c r="M34" s="14"/>
      <c r="N34" s="55"/>
      <c r="O34" s="21">
        <v>2</v>
      </c>
      <c r="P34" s="14"/>
      <c r="Q34" s="14"/>
      <c r="R34" s="22"/>
      <c r="S34" s="21">
        <v>3</v>
      </c>
      <c r="T34" s="55" t="s">
        <v>85</v>
      </c>
      <c r="U34" s="21"/>
      <c r="V34" s="14"/>
      <c r="W34" s="55"/>
      <c r="X34" s="20"/>
      <c r="Y34" s="12"/>
      <c r="Z34" s="66"/>
      <c r="AA34" s="59"/>
      <c r="AB34" s="45"/>
      <c r="AC34" s="64"/>
      <c r="AD34" s="239" t="s">
        <v>449</v>
      </c>
      <c r="AE34" s="166" t="s">
        <v>544</v>
      </c>
    </row>
    <row r="35" spans="1:31" s="6" customFormat="1" ht="12.75">
      <c r="A35" s="346" t="s">
        <v>34</v>
      </c>
      <c r="B35" s="347"/>
      <c r="C35" s="84"/>
      <c r="D35" s="76"/>
      <c r="E35" s="76"/>
      <c r="F35" s="76"/>
      <c r="G35" s="76"/>
      <c r="H35" s="76"/>
      <c r="I35" s="29"/>
      <c r="J35" s="29"/>
      <c r="K35" s="29">
        <v>2</v>
      </c>
      <c r="L35" s="29">
        <v>4</v>
      </c>
      <c r="M35" s="29"/>
      <c r="N35" s="30"/>
      <c r="O35" s="348">
        <f>SUM(C35:N35)</f>
        <v>6</v>
      </c>
      <c r="P35" s="349"/>
      <c r="Q35" s="349"/>
      <c r="R35" s="349"/>
      <c r="S35" s="349"/>
      <c r="T35" s="350"/>
      <c r="U35" s="385"/>
      <c r="V35" s="386"/>
      <c r="W35" s="386"/>
      <c r="X35" s="386"/>
      <c r="Y35" s="386"/>
      <c r="Z35" s="386"/>
      <c r="AA35" s="386"/>
      <c r="AB35" s="386"/>
      <c r="AC35" s="386"/>
      <c r="AD35" s="386"/>
      <c r="AE35" s="387"/>
    </row>
    <row r="36" spans="1:31" s="6" customFormat="1" ht="12.75">
      <c r="A36" s="354" t="s">
        <v>35</v>
      </c>
      <c r="B36" s="355"/>
      <c r="C36" s="85"/>
      <c r="D36" s="78"/>
      <c r="E36" s="78"/>
      <c r="F36" s="78"/>
      <c r="G36" s="78"/>
      <c r="H36" s="78"/>
      <c r="I36" s="32"/>
      <c r="J36" s="32"/>
      <c r="K36" s="32">
        <v>2</v>
      </c>
      <c r="L36" s="32">
        <v>4</v>
      </c>
      <c r="M36" s="32"/>
      <c r="N36" s="33"/>
      <c r="O36" s="356">
        <f>SUM(C36:N36)</f>
        <v>6</v>
      </c>
      <c r="P36" s="357"/>
      <c r="Q36" s="357"/>
      <c r="R36" s="357"/>
      <c r="S36" s="357"/>
      <c r="T36" s="358"/>
      <c r="U36" s="385"/>
      <c r="V36" s="386"/>
      <c r="W36" s="386"/>
      <c r="X36" s="386"/>
      <c r="Y36" s="386"/>
      <c r="Z36" s="386"/>
      <c r="AA36" s="386"/>
      <c r="AB36" s="386"/>
      <c r="AC36" s="386"/>
      <c r="AD36" s="386"/>
      <c r="AE36" s="387"/>
    </row>
    <row r="37" spans="1:31" s="6" customFormat="1" ht="12.75">
      <c r="A37" s="363" t="s">
        <v>36</v>
      </c>
      <c r="B37" s="364"/>
      <c r="C37" s="86"/>
      <c r="D37" s="80"/>
      <c r="E37" s="80"/>
      <c r="F37" s="80"/>
      <c r="G37" s="80"/>
      <c r="H37" s="80"/>
      <c r="I37" s="26"/>
      <c r="J37" s="26"/>
      <c r="K37" s="26"/>
      <c r="L37" s="26">
        <v>1</v>
      </c>
      <c r="M37" s="26"/>
      <c r="N37" s="27"/>
      <c r="O37" s="365">
        <f>SUM(C37:N37)</f>
        <v>1</v>
      </c>
      <c r="P37" s="366"/>
      <c r="Q37" s="366"/>
      <c r="R37" s="366"/>
      <c r="S37" s="366"/>
      <c r="T37" s="367"/>
      <c r="U37" s="385"/>
      <c r="V37" s="386"/>
      <c r="W37" s="386"/>
      <c r="X37" s="386"/>
      <c r="Y37" s="386"/>
      <c r="Z37" s="386"/>
      <c r="AA37" s="386"/>
      <c r="AB37" s="386"/>
      <c r="AC37" s="386"/>
      <c r="AD37" s="386"/>
      <c r="AE37" s="387"/>
    </row>
    <row r="38" spans="1:31" s="6" customFormat="1" ht="12.75">
      <c r="A38" s="231"/>
      <c r="B38" s="353" t="s">
        <v>616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1"/>
      <c r="P38" s="351"/>
      <c r="Q38" s="351"/>
      <c r="R38" s="351"/>
      <c r="S38" s="351"/>
      <c r="T38" s="351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5"/>
    </row>
    <row r="39" spans="1:31" s="6" customFormat="1" ht="12.75">
      <c r="A39" s="300" t="s">
        <v>617</v>
      </c>
      <c r="B39" s="18" t="s">
        <v>618</v>
      </c>
      <c r="C39" s="88"/>
      <c r="D39" s="165"/>
      <c r="E39" s="165"/>
      <c r="F39" s="165"/>
      <c r="G39" s="165"/>
      <c r="H39" s="165"/>
      <c r="I39" s="12"/>
      <c r="J39" s="96" t="s">
        <v>606</v>
      </c>
      <c r="K39" s="12"/>
      <c r="L39" s="12" t="s">
        <v>388</v>
      </c>
      <c r="M39" s="14"/>
      <c r="N39" s="55"/>
      <c r="O39" s="21"/>
      <c r="P39" s="14">
        <v>2</v>
      </c>
      <c r="Q39" s="14"/>
      <c r="R39" s="22"/>
      <c r="S39" s="21">
        <v>3</v>
      </c>
      <c r="T39" s="55" t="s">
        <v>411</v>
      </c>
      <c r="U39" s="21" t="s">
        <v>33</v>
      </c>
      <c r="V39" s="132" t="str">
        <f>A22</f>
        <v>lh5t1021</v>
      </c>
      <c r="W39" s="137" t="str">
        <f>B22</f>
        <v>Földrajzi-földtudományi vizsgálatok a földrajzórán I.</v>
      </c>
      <c r="X39" s="20"/>
      <c r="Y39" s="12"/>
      <c r="Z39" s="66"/>
      <c r="AA39" s="59"/>
      <c r="AB39" s="45"/>
      <c r="AC39" s="64"/>
      <c r="AD39" s="103" t="s">
        <v>529</v>
      </c>
      <c r="AE39" s="166" t="s">
        <v>619</v>
      </c>
    </row>
    <row r="40" spans="1:31" s="6" customFormat="1" ht="12.75">
      <c r="A40" s="102" t="s">
        <v>620</v>
      </c>
      <c r="B40" s="301" t="s">
        <v>621</v>
      </c>
      <c r="C40" s="88"/>
      <c r="D40" s="165"/>
      <c r="E40" s="165"/>
      <c r="F40" s="165"/>
      <c r="G40" s="165"/>
      <c r="H40" s="165"/>
      <c r="I40" s="12"/>
      <c r="J40" s="96" t="s">
        <v>606</v>
      </c>
      <c r="K40" s="12"/>
      <c r="L40" s="12" t="s">
        <v>388</v>
      </c>
      <c r="M40" s="14"/>
      <c r="N40" s="55"/>
      <c r="O40" s="21"/>
      <c r="P40" s="14">
        <v>2</v>
      </c>
      <c r="Q40" s="14"/>
      <c r="R40" s="22"/>
      <c r="S40" s="21">
        <v>2</v>
      </c>
      <c r="T40" s="55" t="s">
        <v>411</v>
      </c>
      <c r="U40" s="21"/>
      <c r="V40" s="132"/>
      <c r="W40" s="137"/>
      <c r="X40" s="20"/>
      <c r="Y40" s="12"/>
      <c r="Z40" s="66"/>
      <c r="AA40" s="59"/>
      <c r="AB40" s="45"/>
      <c r="AC40" s="64"/>
      <c r="AD40" s="103" t="s">
        <v>529</v>
      </c>
      <c r="AE40" s="302" t="s">
        <v>622</v>
      </c>
    </row>
    <row r="41" spans="1:31" s="6" customFormat="1" ht="12.75">
      <c r="A41" s="303" t="s">
        <v>623</v>
      </c>
      <c r="B41" s="301" t="s">
        <v>624</v>
      </c>
      <c r="C41" s="88"/>
      <c r="D41" s="165"/>
      <c r="E41" s="165"/>
      <c r="F41" s="165"/>
      <c r="G41" s="165"/>
      <c r="H41" s="165"/>
      <c r="I41" s="12"/>
      <c r="J41" s="96" t="s">
        <v>606</v>
      </c>
      <c r="K41" s="12"/>
      <c r="L41" s="12" t="s">
        <v>388</v>
      </c>
      <c r="M41" s="14"/>
      <c r="N41" s="55"/>
      <c r="O41" s="21"/>
      <c r="P41" s="14">
        <v>2</v>
      </c>
      <c r="Q41" s="14"/>
      <c r="R41" s="22"/>
      <c r="S41" s="21">
        <v>2</v>
      </c>
      <c r="T41" s="55" t="s">
        <v>411</v>
      </c>
      <c r="U41" s="21" t="s">
        <v>33</v>
      </c>
      <c r="V41" s="132" t="str">
        <f>'Földrajz tanár közös rész'!A61</f>
        <v>tevekfrtanl18eo</v>
      </c>
      <c r="W41" s="137" t="str">
        <f>'Földrajz tanár közös rész'!B61</f>
        <v>Tevékenységalapú földrajztanítás</v>
      </c>
      <c r="X41" s="20"/>
      <c r="Y41" s="12"/>
      <c r="Z41" s="66"/>
      <c r="AA41" s="59"/>
      <c r="AB41" s="45"/>
      <c r="AC41" s="64"/>
      <c r="AD41" s="103" t="s">
        <v>529</v>
      </c>
      <c r="AE41" s="302" t="s">
        <v>625</v>
      </c>
    </row>
    <row r="42" spans="1:31" s="6" customFormat="1" ht="12.75">
      <c r="A42" s="346" t="s">
        <v>34</v>
      </c>
      <c r="B42" s="347"/>
      <c r="C42" s="84"/>
      <c r="D42" s="76"/>
      <c r="E42" s="76"/>
      <c r="F42" s="76"/>
      <c r="G42" s="76"/>
      <c r="H42" s="76"/>
      <c r="I42" s="29"/>
      <c r="J42" s="29"/>
      <c r="K42" s="29"/>
      <c r="L42" s="29">
        <v>2</v>
      </c>
      <c r="M42" s="29"/>
      <c r="N42" s="30"/>
      <c r="O42" s="348">
        <f>SUM(C42:N42)</f>
        <v>2</v>
      </c>
      <c r="P42" s="349"/>
      <c r="Q42" s="349"/>
      <c r="R42" s="349"/>
      <c r="S42" s="349"/>
      <c r="T42" s="350"/>
      <c r="U42" s="241"/>
      <c r="V42" s="246"/>
      <c r="W42" s="246"/>
      <c r="X42" s="246"/>
      <c r="Y42" s="246"/>
      <c r="Z42" s="246"/>
      <c r="AA42" s="246"/>
      <c r="AB42" s="246"/>
      <c r="AC42" s="246"/>
      <c r="AD42" s="396"/>
      <c r="AE42" s="397"/>
    </row>
    <row r="43" spans="1:31" s="6" customFormat="1" ht="12.75">
      <c r="A43" s="354" t="s">
        <v>35</v>
      </c>
      <c r="B43" s="355"/>
      <c r="C43" s="85"/>
      <c r="D43" s="78"/>
      <c r="E43" s="78"/>
      <c r="F43" s="78"/>
      <c r="G43" s="78"/>
      <c r="H43" s="78"/>
      <c r="I43" s="32"/>
      <c r="J43" s="32"/>
      <c r="K43" s="32"/>
      <c r="L43" s="32">
        <v>2</v>
      </c>
      <c r="M43" s="32"/>
      <c r="N43" s="33"/>
      <c r="O43" s="356">
        <f>SUM(C43:N43)</f>
        <v>2</v>
      </c>
      <c r="P43" s="357"/>
      <c r="Q43" s="357"/>
      <c r="R43" s="357"/>
      <c r="S43" s="357"/>
      <c r="T43" s="358"/>
      <c r="U43" s="385"/>
      <c r="V43" s="386"/>
      <c r="W43" s="386"/>
      <c r="X43" s="386"/>
      <c r="Y43" s="386"/>
      <c r="Z43" s="386"/>
      <c r="AA43" s="386"/>
      <c r="AB43" s="386"/>
      <c r="AC43" s="386"/>
      <c r="AD43" s="386"/>
      <c r="AE43" s="387"/>
    </row>
    <row r="44" spans="1:31" s="6" customFormat="1" ht="12.75">
      <c r="A44" s="363" t="s">
        <v>36</v>
      </c>
      <c r="B44" s="364"/>
      <c r="C44" s="86"/>
      <c r="D44" s="80"/>
      <c r="E44" s="80"/>
      <c r="F44" s="80"/>
      <c r="G44" s="80"/>
      <c r="H44" s="80"/>
      <c r="I44" s="26"/>
      <c r="J44" s="26"/>
      <c r="K44" s="26"/>
      <c r="L44" s="26">
        <v>2</v>
      </c>
      <c r="M44" s="26"/>
      <c r="N44" s="27"/>
      <c r="O44" s="365">
        <f>SUM(C44:N44)</f>
        <v>2</v>
      </c>
      <c r="P44" s="366"/>
      <c r="Q44" s="366"/>
      <c r="R44" s="366"/>
      <c r="S44" s="366"/>
      <c r="T44" s="367"/>
      <c r="U44" s="385"/>
      <c r="V44" s="386"/>
      <c r="W44" s="386"/>
      <c r="X44" s="386"/>
      <c r="Y44" s="386"/>
      <c r="Z44" s="386"/>
      <c r="AA44" s="386"/>
      <c r="AB44" s="386"/>
      <c r="AC44" s="386"/>
      <c r="AD44" s="386"/>
      <c r="AE44" s="387"/>
    </row>
    <row r="45" spans="1:31" s="6" customFormat="1" ht="12.75">
      <c r="A45" s="231"/>
      <c r="B45" s="353" t="s">
        <v>616</v>
      </c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1"/>
      <c r="P45" s="351"/>
      <c r="Q45" s="351"/>
      <c r="R45" s="351"/>
      <c r="S45" s="351"/>
      <c r="T45" s="351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5"/>
    </row>
    <row r="46" spans="1:31" s="6" customFormat="1" ht="12.75">
      <c r="A46" s="102" t="s">
        <v>626</v>
      </c>
      <c r="B46" s="304" t="s">
        <v>627</v>
      </c>
      <c r="C46" s="88"/>
      <c r="D46" s="165"/>
      <c r="E46" s="165"/>
      <c r="F46" s="165"/>
      <c r="G46" s="165"/>
      <c r="H46" s="165"/>
      <c r="I46" s="12" t="s">
        <v>388</v>
      </c>
      <c r="J46" s="12"/>
      <c r="K46" s="12"/>
      <c r="L46" s="12"/>
      <c r="M46" s="14"/>
      <c r="N46" s="55"/>
      <c r="O46" s="21">
        <v>2</v>
      </c>
      <c r="P46" s="14"/>
      <c r="Q46" s="14"/>
      <c r="R46" s="22"/>
      <c r="S46" s="21">
        <v>2</v>
      </c>
      <c r="T46" s="55" t="s">
        <v>85</v>
      </c>
      <c r="U46" s="21"/>
      <c r="V46" s="14"/>
      <c r="W46" s="55"/>
      <c r="X46" s="20"/>
      <c r="Y46" s="12"/>
      <c r="Z46" s="66"/>
      <c r="AA46" s="59"/>
      <c r="AB46" s="45"/>
      <c r="AC46" s="64"/>
      <c r="AD46" s="239" t="s">
        <v>583</v>
      </c>
      <c r="AE46" s="166" t="s">
        <v>628</v>
      </c>
    </row>
    <row r="47" spans="1:31" s="6" customFormat="1" ht="12.75">
      <c r="A47" s="102" t="s">
        <v>629</v>
      </c>
      <c r="B47" s="304" t="s">
        <v>630</v>
      </c>
      <c r="C47" s="88"/>
      <c r="D47" s="165"/>
      <c r="E47" s="165"/>
      <c r="F47" s="165"/>
      <c r="G47" s="165"/>
      <c r="H47" s="165"/>
      <c r="I47" s="12"/>
      <c r="J47" s="12"/>
      <c r="K47" s="12" t="s">
        <v>388</v>
      </c>
      <c r="L47" s="12"/>
      <c r="M47" s="14"/>
      <c r="N47" s="55"/>
      <c r="O47" s="21">
        <v>2</v>
      </c>
      <c r="P47" s="14"/>
      <c r="Q47" s="14"/>
      <c r="R47" s="22"/>
      <c r="S47" s="21">
        <v>2</v>
      </c>
      <c r="T47" s="55" t="s">
        <v>85</v>
      </c>
      <c r="U47" s="21"/>
      <c r="V47" s="14"/>
      <c r="W47" s="55"/>
      <c r="X47" s="20"/>
      <c r="Y47" s="12"/>
      <c r="Z47" s="66"/>
      <c r="AA47" s="59"/>
      <c r="AB47" s="45"/>
      <c r="AC47" s="64"/>
      <c r="AD47" s="239" t="s">
        <v>583</v>
      </c>
      <c r="AE47" s="166" t="s">
        <v>631</v>
      </c>
    </row>
    <row r="48" spans="1:31" s="6" customFormat="1" ht="12.75">
      <c r="A48" s="102" t="s">
        <v>632</v>
      </c>
      <c r="B48" s="304" t="s">
        <v>633</v>
      </c>
      <c r="C48" s="88"/>
      <c r="D48" s="165"/>
      <c r="E48" s="165"/>
      <c r="F48" s="165"/>
      <c r="G48" s="165"/>
      <c r="H48" s="165"/>
      <c r="I48" s="12"/>
      <c r="J48" s="12" t="s">
        <v>388</v>
      </c>
      <c r="K48" s="12"/>
      <c r="L48" s="12"/>
      <c r="M48" s="14"/>
      <c r="N48" s="55"/>
      <c r="O48" s="21">
        <v>2</v>
      </c>
      <c r="P48" s="14"/>
      <c r="Q48" s="14"/>
      <c r="R48" s="22"/>
      <c r="S48" s="21">
        <v>3</v>
      </c>
      <c r="T48" s="55" t="s">
        <v>85</v>
      </c>
      <c r="U48" s="21"/>
      <c r="V48" s="14"/>
      <c r="W48" s="55"/>
      <c r="X48" s="20"/>
      <c r="Y48" s="12"/>
      <c r="Z48" s="66"/>
      <c r="AA48" s="59"/>
      <c r="AB48" s="45"/>
      <c r="AC48" s="64"/>
      <c r="AD48" s="239" t="s">
        <v>556</v>
      </c>
      <c r="AE48" s="166" t="s">
        <v>634</v>
      </c>
    </row>
    <row r="49" spans="1:31" s="6" customFormat="1" ht="12.75">
      <c r="A49" s="102" t="s">
        <v>635</v>
      </c>
      <c r="B49" s="304" t="s">
        <v>636</v>
      </c>
      <c r="C49" s="88"/>
      <c r="D49" s="165"/>
      <c r="E49" s="165"/>
      <c r="F49" s="165"/>
      <c r="G49" s="165"/>
      <c r="H49" s="165"/>
      <c r="I49" s="12"/>
      <c r="J49" s="12" t="s">
        <v>388</v>
      </c>
      <c r="K49" s="12"/>
      <c r="L49" s="12"/>
      <c r="M49" s="14"/>
      <c r="N49" s="55"/>
      <c r="O49" s="21">
        <v>2</v>
      </c>
      <c r="P49" s="14"/>
      <c r="Q49" s="14"/>
      <c r="R49" s="22"/>
      <c r="S49" s="21">
        <v>2</v>
      </c>
      <c r="T49" s="55" t="s">
        <v>85</v>
      </c>
      <c r="U49" s="21"/>
      <c r="V49" s="14"/>
      <c r="W49" s="55"/>
      <c r="X49" s="20"/>
      <c r="Y49" s="12"/>
      <c r="Z49" s="66"/>
      <c r="AA49" s="59"/>
      <c r="AB49" s="45"/>
      <c r="AC49" s="64"/>
      <c r="AD49" s="239" t="s">
        <v>583</v>
      </c>
      <c r="AE49" s="166" t="s">
        <v>637</v>
      </c>
    </row>
    <row r="50" spans="1:31" s="6" customFormat="1" ht="12.75">
      <c r="A50" s="305" t="s">
        <v>638</v>
      </c>
      <c r="B50" s="304" t="s">
        <v>639</v>
      </c>
      <c r="C50" s="88"/>
      <c r="D50" s="165"/>
      <c r="E50" s="165"/>
      <c r="F50" s="165"/>
      <c r="G50" s="165"/>
      <c r="H50" s="165"/>
      <c r="I50" s="12"/>
      <c r="J50" s="12" t="s">
        <v>388</v>
      </c>
      <c r="K50" s="12"/>
      <c r="L50" s="12"/>
      <c r="M50" s="14"/>
      <c r="N50" s="55"/>
      <c r="O50" s="21">
        <v>2</v>
      </c>
      <c r="P50" s="14"/>
      <c r="Q50" s="14"/>
      <c r="R50" s="22"/>
      <c r="S50" s="21">
        <v>2</v>
      </c>
      <c r="T50" s="55" t="s">
        <v>85</v>
      </c>
      <c r="U50" s="21"/>
      <c r="V50" s="14"/>
      <c r="W50" s="55"/>
      <c r="X50" s="20"/>
      <c r="Y50" s="12"/>
      <c r="Z50" s="66"/>
      <c r="AA50" s="59"/>
      <c r="AB50" s="45"/>
      <c r="AC50" s="64"/>
      <c r="AD50" s="239" t="s">
        <v>640</v>
      </c>
      <c r="AE50" s="166" t="s">
        <v>641</v>
      </c>
    </row>
    <row r="51" spans="1:31" s="6" customFormat="1" ht="12.75">
      <c r="A51" s="102" t="s">
        <v>642</v>
      </c>
      <c r="B51" s="304" t="s">
        <v>643</v>
      </c>
      <c r="C51" s="88"/>
      <c r="D51" s="165"/>
      <c r="E51" s="165"/>
      <c r="F51" s="165"/>
      <c r="G51" s="165"/>
      <c r="H51" s="165"/>
      <c r="I51" s="12"/>
      <c r="J51" s="12" t="s">
        <v>388</v>
      </c>
      <c r="K51" s="12"/>
      <c r="L51" s="12"/>
      <c r="M51" s="14"/>
      <c r="N51" s="55"/>
      <c r="O51" s="21"/>
      <c r="P51" s="14">
        <v>2</v>
      </c>
      <c r="Q51" s="14"/>
      <c r="R51" s="22"/>
      <c r="S51" s="21">
        <v>2</v>
      </c>
      <c r="T51" s="55" t="s">
        <v>411</v>
      </c>
      <c r="U51" s="21"/>
      <c r="V51" s="14"/>
      <c r="W51" s="55"/>
      <c r="X51" s="20"/>
      <c r="Y51" s="12"/>
      <c r="Z51" s="66"/>
      <c r="AA51" s="59"/>
      <c r="AB51" s="45"/>
      <c r="AC51" s="64"/>
      <c r="AD51" s="298" t="s">
        <v>457</v>
      </c>
      <c r="AE51" s="166" t="s">
        <v>644</v>
      </c>
    </row>
    <row r="52" spans="1:31" s="6" customFormat="1" ht="12.75">
      <c r="A52" s="346" t="s">
        <v>34</v>
      </c>
      <c r="B52" s="347"/>
      <c r="C52" s="84"/>
      <c r="D52" s="76"/>
      <c r="E52" s="76"/>
      <c r="F52" s="76"/>
      <c r="G52" s="76"/>
      <c r="H52" s="76"/>
      <c r="I52" s="29"/>
      <c r="J52" s="29">
        <v>2</v>
      </c>
      <c r="K52" s="29"/>
      <c r="L52" s="29"/>
      <c r="M52" s="29"/>
      <c r="N52" s="30"/>
      <c r="O52" s="348">
        <f>SUM(C52:N52)</f>
        <v>2</v>
      </c>
      <c r="P52" s="349"/>
      <c r="Q52" s="349"/>
      <c r="R52" s="349"/>
      <c r="S52" s="349"/>
      <c r="T52" s="350"/>
      <c r="U52" s="385"/>
      <c r="V52" s="386"/>
      <c r="W52" s="386"/>
      <c r="X52" s="386"/>
      <c r="Y52" s="386"/>
      <c r="Z52" s="386"/>
      <c r="AA52" s="386"/>
      <c r="AB52" s="386"/>
      <c r="AC52" s="386"/>
      <c r="AD52" s="386"/>
      <c r="AE52" s="387"/>
    </row>
    <row r="53" spans="1:31" s="6" customFormat="1" ht="12.75">
      <c r="A53" s="354" t="s">
        <v>35</v>
      </c>
      <c r="B53" s="355"/>
      <c r="C53" s="85"/>
      <c r="D53" s="78"/>
      <c r="E53" s="78"/>
      <c r="F53" s="78"/>
      <c r="G53" s="78"/>
      <c r="H53" s="78"/>
      <c r="I53" s="32"/>
      <c r="J53" s="32">
        <v>2</v>
      </c>
      <c r="K53" s="32"/>
      <c r="L53" s="32"/>
      <c r="M53" s="32"/>
      <c r="N53" s="33"/>
      <c r="O53" s="356">
        <f>SUM(C53:N53)</f>
        <v>2</v>
      </c>
      <c r="P53" s="357"/>
      <c r="Q53" s="357"/>
      <c r="R53" s="357"/>
      <c r="S53" s="357"/>
      <c r="T53" s="358"/>
      <c r="U53" s="385"/>
      <c r="V53" s="386"/>
      <c r="W53" s="386"/>
      <c r="X53" s="386"/>
      <c r="Y53" s="386"/>
      <c r="Z53" s="386"/>
      <c r="AA53" s="386"/>
      <c r="AB53" s="386"/>
      <c r="AC53" s="386"/>
      <c r="AD53" s="386"/>
      <c r="AE53" s="387"/>
    </row>
    <row r="54" spans="1:31" s="6" customFormat="1" ht="12.75">
      <c r="A54" s="363" t="s">
        <v>36</v>
      </c>
      <c r="B54" s="364"/>
      <c r="C54" s="86"/>
      <c r="D54" s="80"/>
      <c r="E54" s="80"/>
      <c r="F54" s="80"/>
      <c r="G54" s="80"/>
      <c r="H54" s="80"/>
      <c r="I54" s="26"/>
      <c r="J54" s="26">
        <v>2</v>
      </c>
      <c r="K54" s="26"/>
      <c r="L54" s="26"/>
      <c r="M54" s="26"/>
      <c r="N54" s="27"/>
      <c r="O54" s="365">
        <f>SUM(C54:N54)</f>
        <v>2</v>
      </c>
      <c r="P54" s="366"/>
      <c r="Q54" s="366"/>
      <c r="R54" s="366"/>
      <c r="S54" s="366"/>
      <c r="T54" s="367"/>
      <c r="U54" s="385"/>
      <c r="V54" s="386"/>
      <c r="W54" s="386"/>
      <c r="X54" s="386"/>
      <c r="Y54" s="386"/>
      <c r="Z54" s="386"/>
      <c r="AA54" s="386"/>
      <c r="AB54" s="386"/>
      <c r="AC54" s="386"/>
      <c r="AD54" s="386"/>
      <c r="AE54" s="387"/>
    </row>
    <row r="55" spans="1:31" s="6" customFormat="1" ht="12.75">
      <c r="A55" s="352" t="s">
        <v>526</v>
      </c>
      <c r="B55" s="353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84"/>
    </row>
    <row r="56" spans="1:31" s="6" customFormat="1" ht="12.75">
      <c r="A56" s="103" t="s">
        <v>645</v>
      </c>
      <c r="B56" s="257" t="s">
        <v>646</v>
      </c>
      <c r="C56" s="88"/>
      <c r="D56" s="165"/>
      <c r="E56" s="165"/>
      <c r="F56" s="165"/>
      <c r="G56" s="165"/>
      <c r="H56" s="165"/>
      <c r="I56" s="12" t="s">
        <v>32</v>
      </c>
      <c r="J56" s="12"/>
      <c r="K56" s="12"/>
      <c r="L56" s="12"/>
      <c r="M56" s="14"/>
      <c r="N56" s="55"/>
      <c r="O56" s="21">
        <v>1</v>
      </c>
      <c r="P56" s="14"/>
      <c r="Q56" s="14"/>
      <c r="R56" s="22"/>
      <c r="S56" s="21">
        <v>1</v>
      </c>
      <c r="T56" s="55" t="s">
        <v>85</v>
      </c>
      <c r="U56" s="21" t="s">
        <v>33</v>
      </c>
      <c r="V56" s="14" t="str">
        <f>'Földrajz tanár közös rész'!A61</f>
        <v>tevekfrtanl18eo</v>
      </c>
      <c r="W56" s="297" t="str">
        <f>'Földrajz tanár közös rész'!B61</f>
        <v>Tevékenységalapú földrajztanítás</v>
      </c>
      <c r="X56" s="65" t="s">
        <v>46</v>
      </c>
      <c r="Y56" s="269" t="str">
        <f>A57</f>
        <v>lh5t2029</v>
      </c>
      <c r="Z56" s="270" t="str">
        <f>B57</f>
        <v>Kompetenciaalapú földrajztanítás</v>
      </c>
      <c r="AA56" s="59"/>
      <c r="AB56" s="45"/>
      <c r="AC56" s="64"/>
      <c r="AD56" s="298" t="s">
        <v>529</v>
      </c>
      <c r="AE56" s="166" t="s">
        <v>647</v>
      </c>
    </row>
    <row r="57" spans="1:31" s="6" customFormat="1" ht="12.75">
      <c r="A57" s="103" t="s">
        <v>648</v>
      </c>
      <c r="B57" s="257" t="s">
        <v>646</v>
      </c>
      <c r="C57" s="88"/>
      <c r="D57" s="165"/>
      <c r="E57" s="165"/>
      <c r="F57" s="165"/>
      <c r="G57" s="165"/>
      <c r="H57" s="165"/>
      <c r="I57" s="12" t="s">
        <v>32</v>
      </c>
      <c r="J57" s="12"/>
      <c r="K57" s="12"/>
      <c r="L57" s="12"/>
      <c r="M57" s="14"/>
      <c r="N57" s="55"/>
      <c r="O57" s="21"/>
      <c r="P57" s="14">
        <v>1</v>
      </c>
      <c r="Q57" s="14"/>
      <c r="R57" s="22"/>
      <c r="S57" s="21">
        <v>1</v>
      </c>
      <c r="T57" s="55" t="s">
        <v>411</v>
      </c>
      <c r="U57" s="20" t="s">
        <v>33</v>
      </c>
      <c r="V57" s="14" t="str">
        <f>'Földrajz tanár közös rész'!A61</f>
        <v>tevekfrtanl18eo</v>
      </c>
      <c r="W57" s="137" t="str">
        <f>'Földrajz tanár közös rész'!B61</f>
        <v>Tevékenységalapú földrajztanítás</v>
      </c>
      <c r="X57" s="20" t="s">
        <v>45</v>
      </c>
      <c r="Y57" s="12" t="s">
        <v>45</v>
      </c>
      <c r="Z57" s="64"/>
      <c r="AA57" s="59"/>
      <c r="AB57" s="45"/>
      <c r="AC57" s="64"/>
      <c r="AD57" s="298" t="s">
        <v>529</v>
      </c>
      <c r="AE57" s="166" t="s">
        <v>647</v>
      </c>
    </row>
    <row r="58" spans="1:31" s="6" customFormat="1" ht="12.75">
      <c r="A58" s="147" t="s">
        <v>649</v>
      </c>
      <c r="B58" s="257" t="s">
        <v>650</v>
      </c>
      <c r="C58" s="88"/>
      <c r="D58" s="165"/>
      <c r="E58" s="165"/>
      <c r="F58" s="165"/>
      <c r="G58" s="165"/>
      <c r="H58" s="165"/>
      <c r="I58" s="12"/>
      <c r="J58" s="12" t="s">
        <v>32</v>
      </c>
      <c r="K58" s="12"/>
      <c r="L58" s="12"/>
      <c r="M58" s="14"/>
      <c r="N58" s="55"/>
      <c r="O58" s="21"/>
      <c r="P58" s="14"/>
      <c r="Q58" s="14">
        <v>2</v>
      </c>
      <c r="R58" s="22"/>
      <c r="S58" s="21">
        <v>2</v>
      </c>
      <c r="T58" s="55" t="s">
        <v>411</v>
      </c>
      <c r="U58" s="47" t="s">
        <v>33</v>
      </c>
      <c r="V58" s="42" t="str">
        <f>'Földrajz tanár közös rész'!A61</f>
        <v>tevekfrtanl18eo</v>
      </c>
      <c r="W58" s="143" t="str">
        <f>'Földrajz tanár közös rész'!B61</f>
        <v>Tevékenységalapú földrajztanítás</v>
      </c>
      <c r="X58" s="47" t="s">
        <v>45</v>
      </c>
      <c r="Y58" s="42" t="s">
        <v>45</v>
      </c>
      <c r="Z58" s="101"/>
      <c r="AA58" s="99"/>
      <c r="AB58" s="100"/>
      <c r="AC58" s="101"/>
      <c r="AD58" s="298" t="s">
        <v>529</v>
      </c>
      <c r="AE58" s="148" t="s">
        <v>651</v>
      </c>
    </row>
    <row r="59" spans="1:31" s="6" customFormat="1" ht="12.75">
      <c r="A59" s="346" t="s">
        <v>34</v>
      </c>
      <c r="B59" s="347"/>
      <c r="C59" s="84">
        <f aca="true" t="shared" si="3" ref="C59:N59">SUMIF(C56:C58,"=x",$O56:$O58)+SUMIF(C56:C58,"=x",$P56:$P58)+SUMIF(C56:C58,"=x",$Q56:$Q58)</f>
        <v>0</v>
      </c>
      <c r="D59" s="76">
        <f t="shared" si="3"/>
        <v>0</v>
      </c>
      <c r="E59" s="76">
        <f t="shared" si="3"/>
        <v>0</v>
      </c>
      <c r="F59" s="76">
        <f t="shared" si="3"/>
        <v>0</v>
      </c>
      <c r="G59" s="76">
        <f t="shared" si="3"/>
        <v>0</v>
      </c>
      <c r="H59" s="76">
        <f t="shared" si="3"/>
        <v>0</v>
      </c>
      <c r="I59" s="29">
        <f t="shared" si="3"/>
        <v>2</v>
      </c>
      <c r="J59" s="29">
        <f t="shared" si="3"/>
        <v>2</v>
      </c>
      <c r="K59" s="29">
        <f t="shared" si="3"/>
        <v>0</v>
      </c>
      <c r="L59" s="29">
        <f t="shared" si="3"/>
        <v>0</v>
      </c>
      <c r="M59" s="29">
        <f t="shared" si="3"/>
        <v>0</v>
      </c>
      <c r="N59" s="30">
        <f t="shared" si="3"/>
        <v>0</v>
      </c>
      <c r="O59" s="348">
        <f>SUM(C59:N59)</f>
        <v>4</v>
      </c>
      <c r="P59" s="349"/>
      <c r="Q59" s="349"/>
      <c r="R59" s="349"/>
      <c r="S59" s="349"/>
      <c r="T59" s="350"/>
      <c r="U59" s="385"/>
      <c r="V59" s="386"/>
      <c r="W59" s="386"/>
      <c r="X59" s="386"/>
      <c r="Y59" s="386"/>
      <c r="Z59" s="386"/>
      <c r="AA59" s="386"/>
      <c r="AB59" s="386"/>
      <c r="AC59" s="386"/>
      <c r="AD59" s="386"/>
      <c r="AE59" s="387"/>
    </row>
    <row r="60" spans="1:31" s="6" customFormat="1" ht="12.75">
      <c r="A60" s="354" t="s">
        <v>35</v>
      </c>
      <c r="B60" s="355"/>
      <c r="C60" s="85">
        <f aca="true" t="shared" si="4" ref="C60:N60">SUMIF(C56:C58,"=x",$S56:$S58)</f>
        <v>0</v>
      </c>
      <c r="D60" s="78">
        <f t="shared" si="4"/>
        <v>0</v>
      </c>
      <c r="E60" s="78">
        <f t="shared" si="4"/>
        <v>0</v>
      </c>
      <c r="F60" s="78">
        <f t="shared" si="4"/>
        <v>0</v>
      </c>
      <c r="G60" s="78">
        <f t="shared" si="4"/>
        <v>0</v>
      </c>
      <c r="H60" s="78">
        <f t="shared" si="4"/>
        <v>0</v>
      </c>
      <c r="I60" s="32">
        <f t="shared" si="4"/>
        <v>2</v>
      </c>
      <c r="J60" s="32">
        <f t="shared" si="4"/>
        <v>2</v>
      </c>
      <c r="K60" s="32">
        <f t="shared" si="4"/>
        <v>0</v>
      </c>
      <c r="L60" s="32">
        <f t="shared" si="4"/>
        <v>0</v>
      </c>
      <c r="M60" s="32">
        <f t="shared" si="4"/>
        <v>0</v>
      </c>
      <c r="N60" s="33">
        <f t="shared" si="4"/>
        <v>0</v>
      </c>
      <c r="O60" s="356">
        <f>SUM(C60:N60)</f>
        <v>4</v>
      </c>
      <c r="P60" s="357"/>
      <c r="Q60" s="357"/>
      <c r="R60" s="357"/>
      <c r="S60" s="357"/>
      <c r="T60" s="358"/>
      <c r="U60" s="385"/>
      <c r="V60" s="386"/>
      <c r="W60" s="386"/>
      <c r="X60" s="386"/>
      <c r="Y60" s="386"/>
      <c r="Z60" s="386"/>
      <c r="AA60" s="386"/>
      <c r="AB60" s="386"/>
      <c r="AC60" s="386"/>
      <c r="AD60" s="386"/>
      <c r="AE60" s="387"/>
    </row>
    <row r="61" spans="1:31" s="6" customFormat="1" ht="12.75">
      <c r="A61" s="363" t="s">
        <v>36</v>
      </c>
      <c r="B61" s="364"/>
      <c r="C61" s="86">
        <f aca="true" t="shared" si="5" ref="C61:N61">SUMPRODUCT(--(C56:C58="x"),--($T56:$T58="K"))</f>
        <v>0</v>
      </c>
      <c r="D61" s="80">
        <f t="shared" si="5"/>
        <v>0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0</v>
      </c>
      <c r="I61" s="26">
        <f t="shared" si="5"/>
        <v>0</v>
      </c>
      <c r="J61" s="26">
        <f t="shared" si="5"/>
        <v>0</v>
      </c>
      <c r="K61" s="26">
        <f t="shared" si="5"/>
        <v>0</v>
      </c>
      <c r="L61" s="26">
        <f t="shared" si="5"/>
        <v>0</v>
      </c>
      <c r="M61" s="26">
        <f t="shared" si="5"/>
        <v>0</v>
      </c>
      <c r="N61" s="27">
        <f t="shared" si="5"/>
        <v>0</v>
      </c>
      <c r="O61" s="365">
        <f>SUM(C61:N61)</f>
        <v>0</v>
      </c>
      <c r="P61" s="366"/>
      <c r="Q61" s="366"/>
      <c r="R61" s="366"/>
      <c r="S61" s="366"/>
      <c r="T61" s="367"/>
      <c r="U61" s="385"/>
      <c r="V61" s="386"/>
      <c r="W61" s="386"/>
      <c r="X61" s="386"/>
      <c r="Y61" s="386"/>
      <c r="Z61" s="386"/>
      <c r="AA61" s="386"/>
      <c r="AB61" s="386"/>
      <c r="AC61" s="386"/>
      <c r="AD61" s="386"/>
      <c r="AE61" s="387"/>
    </row>
    <row r="62" spans="1:31" s="6" customFormat="1" ht="12.75">
      <c r="A62" s="352" t="s">
        <v>37</v>
      </c>
      <c r="B62" s="353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84"/>
    </row>
    <row r="63" spans="1:31" s="6" customFormat="1" ht="12.75">
      <c r="A63" s="103" t="s">
        <v>652</v>
      </c>
      <c r="B63" s="18" t="s">
        <v>38</v>
      </c>
      <c r="C63" s="88"/>
      <c r="D63" s="165"/>
      <c r="E63" s="165"/>
      <c r="F63" s="165"/>
      <c r="G63" s="165"/>
      <c r="H63" s="165"/>
      <c r="I63" s="12"/>
      <c r="J63" s="12"/>
      <c r="K63" s="96" t="s">
        <v>59</v>
      </c>
      <c r="L63" s="12" t="s">
        <v>32</v>
      </c>
      <c r="M63" s="14"/>
      <c r="N63" s="55"/>
      <c r="O63" s="21"/>
      <c r="P63" s="14"/>
      <c r="Q63" s="14"/>
      <c r="R63" s="22"/>
      <c r="S63" s="21">
        <v>2</v>
      </c>
      <c r="T63" s="55" t="s">
        <v>653</v>
      </c>
      <c r="U63" s="65"/>
      <c r="V63" s="269"/>
      <c r="W63" s="270"/>
      <c r="X63" s="65"/>
      <c r="Y63" s="269"/>
      <c r="Z63" s="270"/>
      <c r="AA63" s="65"/>
      <c r="AB63" s="269"/>
      <c r="AC63" s="61"/>
      <c r="AD63" s="35" t="s">
        <v>481</v>
      </c>
      <c r="AE63" s="35" t="s">
        <v>324</v>
      </c>
    </row>
    <row r="64" spans="1:31" s="6" customFormat="1" ht="12.75">
      <c r="A64" s="346" t="s">
        <v>34</v>
      </c>
      <c r="B64" s="347"/>
      <c r="C64" s="84">
        <f aca="true" t="shared" si="6" ref="C64:N64">SUMIF(C63:C63,"=x",$O63:$O63)+SUMIF(C63:C63,"=x",$P63:$P63)+SUMIF(C63:C63,"=x",$Q63:$Q63)</f>
        <v>0</v>
      </c>
      <c r="D64" s="76">
        <f t="shared" si="6"/>
        <v>0</v>
      </c>
      <c r="E64" s="76">
        <f t="shared" si="6"/>
        <v>0</v>
      </c>
      <c r="F64" s="76">
        <f t="shared" si="6"/>
        <v>0</v>
      </c>
      <c r="G64" s="76">
        <f t="shared" si="6"/>
        <v>0</v>
      </c>
      <c r="H64" s="76">
        <f t="shared" si="6"/>
        <v>0</v>
      </c>
      <c r="I64" s="29">
        <f t="shared" si="6"/>
        <v>0</v>
      </c>
      <c r="J64" s="29">
        <f t="shared" si="6"/>
        <v>0</v>
      </c>
      <c r="K64" s="29">
        <f t="shared" si="6"/>
        <v>0</v>
      </c>
      <c r="L64" s="29">
        <f t="shared" si="6"/>
        <v>0</v>
      </c>
      <c r="M64" s="29">
        <f t="shared" si="6"/>
        <v>0</v>
      </c>
      <c r="N64" s="30">
        <f t="shared" si="6"/>
        <v>0</v>
      </c>
      <c r="O64" s="348">
        <f>SUM(C64:N64)</f>
        <v>0</v>
      </c>
      <c r="P64" s="349"/>
      <c r="Q64" s="349"/>
      <c r="R64" s="349"/>
      <c r="S64" s="349"/>
      <c r="T64" s="350"/>
      <c r="U64" s="385"/>
      <c r="V64" s="386"/>
      <c r="W64" s="386"/>
      <c r="X64" s="386"/>
      <c r="Y64" s="386"/>
      <c r="Z64" s="386"/>
      <c r="AA64" s="386"/>
      <c r="AB64" s="386"/>
      <c r="AC64" s="386"/>
      <c r="AD64" s="386"/>
      <c r="AE64" s="387"/>
    </row>
    <row r="65" spans="1:31" s="6" customFormat="1" ht="12.75">
      <c r="A65" s="354" t="s">
        <v>35</v>
      </c>
      <c r="B65" s="355"/>
      <c r="C65" s="85">
        <f aca="true" t="shared" si="7" ref="C65:N65">SUMIF(C63:C63,"=x",$S63:$S63)</f>
        <v>0</v>
      </c>
      <c r="D65" s="78">
        <f t="shared" si="7"/>
        <v>0</v>
      </c>
      <c r="E65" s="78">
        <f t="shared" si="7"/>
        <v>0</v>
      </c>
      <c r="F65" s="78">
        <f t="shared" si="7"/>
        <v>0</v>
      </c>
      <c r="G65" s="78">
        <f t="shared" si="7"/>
        <v>0</v>
      </c>
      <c r="H65" s="78">
        <f t="shared" si="7"/>
        <v>0</v>
      </c>
      <c r="I65" s="32">
        <f t="shared" si="7"/>
        <v>0</v>
      </c>
      <c r="J65" s="32">
        <f t="shared" si="7"/>
        <v>0</v>
      </c>
      <c r="K65" s="32">
        <f t="shared" si="7"/>
        <v>0</v>
      </c>
      <c r="L65" s="32">
        <f t="shared" si="7"/>
        <v>2</v>
      </c>
      <c r="M65" s="32">
        <f t="shared" si="7"/>
        <v>0</v>
      </c>
      <c r="N65" s="33">
        <f t="shared" si="7"/>
        <v>0</v>
      </c>
      <c r="O65" s="356">
        <f>SUM(C65:N65)</f>
        <v>2</v>
      </c>
      <c r="P65" s="357"/>
      <c r="Q65" s="357"/>
      <c r="R65" s="357"/>
      <c r="S65" s="357"/>
      <c r="T65" s="358"/>
      <c r="U65" s="385"/>
      <c r="V65" s="386"/>
      <c r="W65" s="386"/>
      <c r="X65" s="386"/>
      <c r="Y65" s="386"/>
      <c r="Z65" s="386"/>
      <c r="AA65" s="386"/>
      <c r="AB65" s="386"/>
      <c r="AC65" s="386"/>
      <c r="AD65" s="386"/>
      <c r="AE65" s="387"/>
    </row>
    <row r="66" spans="1:31" s="6" customFormat="1" ht="12.75">
      <c r="A66" s="363" t="s">
        <v>36</v>
      </c>
      <c r="B66" s="364"/>
      <c r="C66" s="86">
        <f aca="true" t="shared" si="8" ref="C66:N66">SUMPRODUCT(--(C63:C63="x"),--($T63:$T63="K"))</f>
        <v>0</v>
      </c>
      <c r="D66" s="80">
        <f t="shared" si="8"/>
        <v>0</v>
      </c>
      <c r="E66" s="80">
        <f t="shared" si="8"/>
        <v>0</v>
      </c>
      <c r="F66" s="80">
        <f t="shared" si="8"/>
        <v>0</v>
      </c>
      <c r="G66" s="80">
        <f t="shared" si="8"/>
        <v>0</v>
      </c>
      <c r="H66" s="80">
        <f t="shared" si="8"/>
        <v>0</v>
      </c>
      <c r="I66" s="26">
        <f t="shared" si="8"/>
        <v>0</v>
      </c>
      <c r="J66" s="26">
        <f t="shared" si="8"/>
        <v>0</v>
      </c>
      <c r="K66" s="26">
        <f t="shared" si="8"/>
        <v>0</v>
      </c>
      <c r="L66" s="26">
        <f t="shared" si="8"/>
        <v>1</v>
      </c>
      <c r="M66" s="26">
        <f t="shared" si="8"/>
        <v>0</v>
      </c>
      <c r="N66" s="27">
        <f t="shared" si="8"/>
        <v>0</v>
      </c>
      <c r="O66" s="365">
        <f>SUM(C66:N66)</f>
        <v>1</v>
      </c>
      <c r="P66" s="366"/>
      <c r="Q66" s="366"/>
      <c r="R66" s="366"/>
      <c r="S66" s="366"/>
      <c r="T66" s="367"/>
      <c r="U66" s="385"/>
      <c r="V66" s="386"/>
      <c r="W66" s="386"/>
      <c r="X66" s="386"/>
      <c r="Y66" s="386"/>
      <c r="Z66" s="386"/>
      <c r="AA66" s="386"/>
      <c r="AB66" s="386"/>
      <c r="AC66" s="386"/>
      <c r="AD66" s="386"/>
      <c r="AE66" s="387"/>
    </row>
    <row r="67" spans="1:31" s="6" customFormat="1" ht="12.75">
      <c r="A67" s="352" t="s">
        <v>39</v>
      </c>
      <c r="B67" s="353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84"/>
    </row>
    <row r="68" spans="1:31" s="6" customFormat="1" ht="12.75">
      <c r="A68" s="103" t="s">
        <v>654</v>
      </c>
      <c r="B68" s="173" t="s">
        <v>61</v>
      </c>
      <c r="C68" s="88"/>
      <c r="D68" s="165"/>
      <c r="E68" s="165"/>
      <c r="F68" s="165"/>
      <c r="G68" s="165"/>
      <c r="H68" s="165"/>
      <c r="I68" s="12"/>
      <c r="J68" s="12"/>
      <c r="K68" s="12" t="s">
        <v>59</v>
      </c>
      <c r="L68" s="12" t="s">
        <v>32</v>
      </c>
      <c r="M68" s="14"/>
      <c r="N68" s="55"/>
      <c r="O68" s="21"/>
      <c r="P68" s="14">
        <v>2</v>
      </c>
      <c r="Q68" s="14"/>
      <c r="R68" s="22"/>
      <c r="S68" s="21">
        <v>2</v>
      </c>
      <c r="T68" s="55" t="s">
        <v>411</v>
      </c>
      <c r="U68" s="20" t="s">
        <v>33</v>
      </c>
      <c r="V68" s="12" t="str">
        <f>'Földrajz tanár közös rész'!A61</f>
        <v>tevekfrtanl18eo</v>
      </c>
      <c r="W68" s="134" t="str">
        <f>'Földrajz tanár közös rész'!B61</f>
        <v>Tevékenységalapú földrajztanítás</v>
      </c>
      <c r="X68" s="21"/>
      <c r="Y68" s="14"/>
      <c r="Z68" s="55"/>
      <c r="AA68" s="59"/>
      <c r="AB68" s="45"/>
      <c r="AC68" s="66"/>
      <c r="AD68" s="298" t="s">
        <v>529</v>
      </c>
      <c r="AE68" s="166" t="s">
        <v>655</v>
      </c>
    </row>
    <row r="69" spans="1:31" s="6" customFormat="1" ht="12.75">
      <c r="A69" s="103" t="s">
        <v>656</v>
      </c>
      <c r="B69" s="145" t="s">
        <v>657</v>
      </c>
      <c r="C69" s="88"/>
      <c r="D69" s="165"/>
      <c r="E69" s="165"/>
      <c r="F69" s="165"/>
      <c r="G69" s="165"/>
      <c r="H69" s="165"/>
      <c r="I69" s="12"/>
      <c r="J69" s="12"/>
      <c r="K69" s="12"/>
      <c r="L69" s="96" t="s">
        <v>59</v>
      </c>
      <c r="M69" s="14" t="s">
        <v>32</v>
      </c>
      <c r="N69" s="55"/>
      <c r="O69" s="21"/>
      <c r="P69" s="14">
        <v>1</v>
      </c>
      <c r="Q69" s="14"/>
      <c r="R69" s="22"/>
      <c r="S69" s="21">
        <v>1</v>
      </c>
      <c r="T69" s="55" t="s">
        <v>437</v>
      </c>
      <c r="U69" s="59"/>
      <c r="V69" s="45"/>
      <c r="W69" s="66"/>
      <c r="X69" s="59"/>
      <c r="Y69" s="45"/>
      <c r="Z69" s="66"/>
      <c r="AA69" s="59"/>
      <c r="AB69" s="45"/>
      <c r="AC69" s="66"/>
      <c r="AD69" s="298" t="s">
        <v>529</v>
      </c>
      <c r="AE69" s="166" t="s">
        <v>658</v>
      </c>
    </row>
    <row r="70" spans="1:31" s="6" customFormat="1" ht="13.5" thickBot="1">
      <c r="A70" s="266" t="s">
        <v>659</v>
      </c>
      <c r="B70" s="306" t="s">
        <v>660</v>
      </c>
      <c r="C70" s="88"/>
      <c r="D70" s="165"/>
      <c r="E70" s="165"/>
      <c r="F70" s="165"/>
      <c r="G70" s="165"/>
      <c r="H70" s="165"/>
      <c r="I70" s="12"/>
      <c r="J70" s="12"/>
      <c r="K70" s="12"/>
      <c r="L70" s="12"/>
      <c r="M70" s="96" t="s">
        <v>59</v>
      </c>
      <c r="N70" s="55" t="s">
        <v>32</v>
      </c>
      <c r="O70" s="21"/>
      <c r="P70" s="14">
        <v>1</v>
      </c>
      <c r="Q70" s="14"/>
      <c r="R70" s="22"/>
      <c r="S70" s="21">
        <v>1</v>
      </c>
      <c r="T70" s="55" t="s">
        <v>437</v>
      </c>
      <c r="U70" s="20"/>
      <c r="V70" s="12"/>
      <c r="W70" s="66"/>
      <c r="X70" s="59"/>
      <c r="Y70" s="45"/>
      <c r="Z70" s="66"/>
      <c r="AA70" s="59"/>
      <c r="AB70" s="45"/>
      <c r="AC70" s="66"/>
      <c r="AD70" s="298" t="s">
        <v>529</v>
      </c>
      <c r="AE70" s="166" t="s">
        <v>661</v>
      </c>
    </row>
    <row r="71" spans="1:31" s="6" customFormat="1" ht="12.75">
      <c r="A71" s="346" t="s">
        <v>34</v>
      </c>
      <c r="B71" s="347"/>
      <c r="C71" s="84">
        <f aca="true" t="shared" si="9" ref="C71:N71">SUMIF(C68:C70,"=x",$O68:$O70)+SUMIF(C68:C70,"=x",$P68:$P70)+SUMIF(C68:C70,"=x",$Q68:$Q70)</f>
        <v>0</v>
      </c>
      <c r="D71" s="76">
        <f t="shared" si="9"/>
        <v>0</v>
      </c>
      <c r="E71" s="76">
        <f t="shared" si="9"/>
        <v>0</v>
      </c>
      <c r="F71" s="76">
        <f t="shared" si="9"/>
        <v>0</v>
      </c>
      <c r="G71" s="76">
        <f t="shared" si="9"/>
        <v>0</v>
      </c>
      <c r="H71" s="76">
        <f t="shared" si="9"/>
        <v>0</v>
      </c>
      <c r="I71" s="29">
        <f t="shared" si="9"/>
        <v>0</v>
      </c>
      <c r="J71" s="29">
        <f t="shared" si="9"/>
        <v>0</v>
      </c>
      <c r="K71" s="29">
        <f t="shared" si="9"/>
        <v>0</v>
      </c>
      <c r="L71" s="29">
        <f t="shared" si="9"/>
        <v>2</v>
      </c>
      <c r="M71" s="29">
        <f t="shared" si="9"/>
        <v>1</v>
      </c>
      <c r="N71" s="30">
        <f t="shared" si="9"/>
        <v>1</v>
      </c>
      <c r="O71" s="348">
        <f>SUM(C71:N71)</f>
        <v>4</v>
      </c>
      <c r="P71" s="349"/>
      <c r="Q71" s="349"/>
      <c r="R71" s="349"/>
      <c r="S71" s="349"/>
      <c r="T71" s="350"/>
      <c r="U71" s="385"/>
      <c r="V71" s="386"/>
      <c r="W71" s="386"/>
      <c r="X71" s="386"/>
      <c r="Y71" s="386"/>
      <c r="Z71" s="386"/>
      <c r="AA71" s="386"/>
      <c r="AB71" s="386"/>
      <c r="AC71" s="386"/>
      <c r="AD71" s="386"/>
      <c r="AE71" s="387"/>
    </row>
    <row r="72" spans="1:31" s="6" customFormat="1" ht="12.75">
      <c r="A72" s="354" t="s">
        <v>35</v>
      </c>
      <c r="B72" s="355"/>
      <c r="C72" s="85">
        <f aca="true" t="shared" si="10" ref="C72:N72">SUMIF(C68:C70,"=x",$S68:$S70)</f>
        <v>0</v>
      </c>
      <c r="D72" s="78">
        <f t="shared" si="10"/>
        <v>0</v>
      </c>
      <c r="E72" s="78">
        <f t="shared" si="10"/>
        <v>0</v>
      </c>
      <c r="F72" s="78">
        <f t="shared" si="10"/>
        <v>0</v>
      </c>
      <c r="G72" s="78">
        <f t="shared" si="10"/>
        <v>0</v>
      </c>
      <c r="H72" s="78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2</v>
      </c>
      <c r="M72" s="32">
        <f t="shared" si="10"/>
        <v>1</v>
      </c>
      <c r="N72" s="33">
        <f t="shared" si="10"/>
        <v>1</v>
      </c>
      <c r="O72" s="356">
        <f>SUM(C72:N72)</f>
        <v>4</v>
      </c>
      <c r="P72" s="357"/>
      <c r="Q72" s="357"/>
      <c r="R72" s="357"/>
      <c r="S72" s="357"/>
      <c r="T72" s="358"/>
      <c r="U72" s="385"/>
      <c r="V72" s="386"/>
      <c r="W72" s="386"/>
      <c r="X72" s="386"/>
      <c r="Y72" s="386"/>
      <c r="Z72" s="386"/>
      <c r="AA72" s="386"/>
      <c r="AB72" s="386"/>
      <c r="AC72" s="386"/>
      <c r="AD72" s="386"/>
      <c r="AE72" s="387"/>
    </row>
    <row r="73" spans="1:31" s="6" customFormat="1" ht="12.75">
      <c r="A73" s="363" t="s">
        <v>36</v>
      </c>
      <c r="B73" s="364"/>
      <c r="C73" s="86">
        <f>SUMPRODUCT(--(C68:C70="x"),--($T68:$T70="K"))</f>
        <v>0</v>
      </c>
      <c r="D73" s="80">
        <f aca="true" t="shared" si="11" ref="D73:N73">SUMPRODUCT(--(D68:D70="x"),--($T68:$T70="K"))</f>
        <v>0</v>
      </c>
      <c r="E73" s="80">
        <f t="shared" si="11"/>
        <v>0</v>
      </c>
      <c r="F73" s="80">
        <f t="shared" si="11"/>
        <v>0</v>
      </c>
      <c r="G73" s="80">
        <f t="shared" si="11"/>
        <v>0</v>
      </c>
      <c r="H73" s="80">
        <f t="shared" si="11"/>
        <v>0</v>
      </c>
      <c r="I73" s="26">
        <f t="shared" si="11"/>
        <v>0</v>
      </c>
      <c r="J73" s="26">
        <f t="shared" si="11"/>
        <v>0</v>
      </c>
      <c r="K73" s="26">
        <f t="shared" si="11"/>
        <v>0</v>
      </c>
      <c r="L73" s="26">
        <f t="shared" si="11"/>
        <v>0</v>
      </c>
      <c r="M73" s="26">
        <f t="shared" si="11"/>
        <v>0</v>
      </c>
      <c r="N73" s="27">
        <f t="shared" si="11"/>
        <v>0</v>
      </c>
      <c r="O73" s="365">
        <f>SUM(C73:N73)</f>
        <v>0</v>
      </c>
      <c r="P73" s="366"/>
      <c r="Q73" s="366"/>
      <c r="R73" s="366"/>
      <c r="S73" s="366"/>
      <c r="T73" s="367"/>
      <c r="U73" s="385"/>
      <c r="V73" s="386"/>
      <c r="W73" s="386"/>
      <c r="X73" s="386"/>
      <c r="Y73" s="386"/>
      <c r="Z73" s="386"/>
      <c r="AA73" s="386"/>
      <c r="AB73" s="386"/>
      <c r="AC73" s="386"/>
      <c r="AD73" s="386"/>
      <c r="AE73" s="387"/>
    </row>
    <row r="74" spans="1:31" s="6" customFormat="1" ht="12.75">
      <c r="A74" s="352" t="s">
        <v>9</v>
      </c>
      <c r="B74" s="353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2"/>
    </row>
    <row r="75" spans="1:31" s="6" customFormat="1" ht="12.75">
      <c r="A75" s="346" t="s">
        <v>34</v>
      </c>
      <c r="B75" s="347"/>
      <c r="C75" s="84">
        <f aca="true" t="shared" si="12" ref="C75:N75">SUMIF($A1:$A74,$A75,C1:C74)</f>
        <v>0</v>
      </c>
      <c r="D75" s="76">
        <f t="shared" si="12"/>
        <v>0</v>
      </c>
      <c r="E75" s="76">
        <f t="shared" si="12"/>
        <v>0</v>
      </c>
      <c r="F75" s="76">
        <f t="shared" si="12"/>
        <v>0</v>
      </c>
      <c r="G75" s="76">
        <f t="shared" si="12"/>
        <v>0</v>
      </c>
      <c r="H75" s="76">
        <f t="shared" si="12"/>
        <v>0</v>
      </c>
      <c r="I75" s="29">
        <f t="shared" si="12"/>
        <v>9</v>
      </c>
      <c r="J75" s="29">
        <f t="shared" si="12"/>
        <v>13</v>
      </c>
      <c r="K75" s="29">
        <f t="shared" si="12"/>
        <v>10</v>
      </c>
      <c r="L75" s="29">
        <f t="shared" si="12"/>
        <v>11</v>
      </c>
      <c r="M75" s="29">
        <f t="shared" si="12"/>
        <v>1</v>
      </c>
      <c r="N75" s="30">
        <f t="shared" si="12"/>
        <v>1</v>
      </c>
      <c r="O75" s="348">
        <f>SUM(C75:N75)</f>
        <v>45</v>
      </c>
      <c r="P75" s="349"/>
      <c r="Q75" s="349"/>
      <c r="R75" s="349"/>
      <c r="S75" s="349"/>
      <c r="T75" s="350"/>
      <c r="U75" s="385"/>
      <c r="V75" s="386"/>
      <c r="W75" s="386"/>
      <c r="X75" s="386"/>
      <c r="Y75" s="386"/>
      <c r="Z75" s="386"/>
      <c r="AA75" s="386"/>
      <c r="AB75" s="386"/>
      <c r="AC75" s="386"/>
      <c r="AD75" s="386"/>
      <c r="AE75" s="387"/>
    </row>
    <row r="76" spans="1:31" s="6" customFormat="1" ht="12.75">
      <c r="A76" s="354" t="s">
        <v>35</v>
      </c>
      <c r="B76" s="355"/>
      <c r="C76" s="85">
        <f aca="true" t="shared" si="13" ref="C76:N77">SUMIF($A4:$A75,$A76,C4:C75)</f>
        <v>0</v>
      </c>
      <c r="D76" s="78">
        <f t="shared" si="13"/>
        <v>0</v>
      </c>
      <c r="E76" s="78">
        <f t="shared" si="13"/>
        <v>0</v>
      </c>
      <c r="F76" s="78">
        <f t="shared" si="13"/>
        <v>0</v>
      </c>
      <c r="G76" s="78">
        <f t="shared" si="13"/>
        <v>0</v>
      </c>
      <c r="H76" s="78">
        <f t="shared" si="13"/>
        <v>0</v>
      </c>
      <c r="I76" s="32">
        <f t="shared" si="13"/>
        <v>11</v>
      </c>
      <c r="J76" s="32">
        <f t="shared" si="13"/>
        <v>16</v>
      </c>
      <c r="K76" s="32">
        <f t="shared" si="13"/>
        <v>11</v>
      </c>
      <c r="L76" s="32">
        <f t="shared" si="13"/>
        <v>14</v>
      </c>
      <c r="M76" s="32">
        <f t="shared" si="13"/>
        <v>1</v>
      </c>
      <c r="N76" s="33">
        <f t="shared" si="13"/>
        <v>1</v>
      </c>
      <c r="O76" s="356">
        <f>SUM(C76:N76)</f>
        <v>54</v>
      </c>
      <c r="P76" s="357"/>
      <c r="Q76" s="357"/>
      <c r="R76" s="357"/>
      <c r="S76" s="357"/>
      <c r="T76" s="358"/>
      <c r="U76" s="385"/>
      <c r="V76" s="386"/>
      <c r="W76" s="386"/>
      <c r="X76" s="386"/>
      <c r="Y76" s="386"/>
      <c r="Z76" s="386"/>
      <c r="AA76" s="386"/>
      <c r="AB76" s="386"/>
      <c r="AC76" s="386"/>
      <c r="AD76" s="386"/>
      <c r="AE76" s="387"/>
    </row>
    <row r="77" spans="1:31" s="6" customFormat="1" ht="12.75">
      <c r="A77" s="363" t="s">
        <v>36</v>
      </c>
      <c r="B77" s="364"/>
      <c r="C77" s="86">
        <f t="shared" si="13"/>
        <v>0</v>
      </c>
      <c r="D77" s="80">
        <f t="shared" si="13"/>
        <v>0</v>
      </c>
      <c r="E77" s="80">
        <f t="shared" si="13"/>
        <v>0</v>
      </c>
      <c r="F77" s="80">
        <f t="shared" si="13"/>
        <v>0</v>
      </c>
      <c r="G77" s="80">
        <f t="shared" si="13"/>
        <v>0</v>
      </c>
      <c r="H77" s="80">
        <f t="shared" si="13"/>
        <v>0</v>
      </c>
      <c r="I77" s="26">
        <f t="shared" si="13"/>
        <v>4</v>
      </c>
      <c r="J77" s="26">
        <f t="shared" si="13"/>
        <v>7</v>
      </c>
      <c r="K77" s="26">
        <f t="shared" si="13"/>
        <v>3</v>
      </c>
      <c r="L77" s="26">
        <f t="shared" si="13"/>
        <v>5</v>
      </c>
      <c r="M77" s="26">
        <f t="shared" si="13"/>
        <v>0</v>
      </c>
      <c r="N77" s="27">
        <f t="shared" si="13"/>
        <v>0</v>
      </c>
      <c r="O77" s="365">
        <f>SUM(C77:N77)</f>
        <v>19</v>
      </c>
      <c r="P77" s="366"/>
      <c r="Q77" s="366"/>
      <c r="R77" s="366"/>
      <c r="S77" s="366"/>
      <c r="T77" s="367"/>
      <c r="U77" s="385"/>
      <c r="V77" s="386"/>
      <c r="W77" s="386"/>
      <c r="X77" s="386"/>
      <c r="Y77" s="386"/>
      <c r="Z77" s="386"/>
      <c r="AA77" s="386"/>
      <c r="AB77" s="386"/>
      <c r="AC77" s="386"/>
      <c r="AD77" s="386"/>
      <c r="AE77" s="387"/>
    </row>
    <row r="78" spans="1:31" s="6" customFormat="1" ht="13.5" thickBot="1">
      <c r="A78" s="374" t="s">
        <v>42</v>
      </c>
      <c r="B78" s="375"/>
      <c r="C78" s="87"/>
      <c r="D78" s="82"/>
      <c r="E78" s="82"/>
      <c r="F78" s="82"/>
      <c r="G78" s="82"/>
      <c r="H78" s="82"/>
      <c r="I78" s="71">
        <f>11+2</f>
        <v>13</v>
      </c>
      <c r="J78" s="71">
        <f>12+2</f>
        <v>14</v>
      </c>
      <c r="K78" s="71">
        <f>13</f>
        <v>13</v>
      </c>
      <c r="L78" s="71">
        <f>12+2</f>
        <v>14</v>
      </c>
      <c r="M78" s="71">
        <f>0+1</f>
        <v>1</v>
      </c>
      <c r="N78" s="72">
        <f>0+1</f>
        <v>1</v>
      </c>
      <c r="O78" s="376">
        <f>SUM(C78:N78)</f>
        <v>56</v>
      </c>
      <c r="P78" s="377"/>
      <c r="Q78" s="377"/>
      <c r="R78" s="377"/>
      <c r="S78" s="377"/>
      <c r="T78" s="378"/>
      <c r="U78" s="398"/>
      <c r="V78" s="377"/>
      <c r="W78" s="377"/>
      <c r="X78" s="377"/>
      <c r="Y78" s="377"/>
      <c r="Z78" s="377"/>
      <c r="AA78" s="377"/>
      <c r="AB78" s="377"/>
      <c r="AC78" s="377"/>
      <c r="AD78" s="377"/>
      <c r="AE78" s="378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98" t="s">
        <v>62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97" t="s">
        <v>63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98" t="s">
        <v>232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97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8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9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7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</sheetData>
  <sheetProtection/>
  <mergeCells count="116">
    <mergeCell ref="A78:B78"/>
    <mergeCell ref="O78:T78"/>
    <mergeCell ref="U78:AE78"/>
    <mergeCell ref="A76:B76"/>
    <mergeCell ref="O76:T76"/>
    <mergeCell ref="U76:AE76"/>
    <mergeCell ref="A77:B77"/>
    <mergeCell ref="O77:T77"/>
    <mergeCell ref="U77:AE77"/>
    <mergeCell ref="A74:B74"/>
    <mergeCell ref="C74:N74"/>
    <mergeCell ref="O74:T74"/>
    <mergeCell ref="U74:AE74"/>
    <mergeCell ref="A75:B75"/>
    <mergeCell ref="O75:T75"/>
    <mergeCell ref="U75:AE75"/>
    <mergeCell ref="A72:B72"/>
    <mergeCell ref="O72:T72"/>
    <mergeCell ref="U72:AE72"/>
    <mergeCell ref="A73:B73"/>
    <mergeCell ref="O73:T73"/>
    <mergeCell ref="U73:AE73"/>
    <mergeCell ref="A67:B67"/>
    <mergeCell ref="C67:N67"/>
    <mergeCell ref="O67:T67"/>
    <mergeCell ref="U67:AE67"/>
    <mergeCell ref="A71:B71"/>
    <mergeCell ref="O71:T71"/>
    <mergeCell ref="U71:AE71"/>
    <mergeCell ref="A65:B65"/>
    <mergeCell ref="O65:T65"/>
    <mergeCell ref="U65:AE65"/>
    <mergeCell ref="A66:B66"/>
    <mergeCell ref="O66:T66"/>
    <mergeCell ref="U66:AE66"/>
    <mergeCell ref="A62:B62"/>
    <mergeCell ref="C62:N62"/>
    <mergeCell ref="O62:T62"/>
    <mergeCell ref="U62:AE62"/>
    <mergeCell ref="A64:B64"/>
    <mergeCell ref="O64:T64"/>
    <mergeCell ref="U64:AE64"/>
    <mergeCell ref="A60:B60"/>
    <mergeCell ref="O60:T60"/>
    <mergeCell ref="U60:AE60"/>
    <mergeCell ref="A61:B61"/>
    <mergeCell ref="O61:T61"/>
    <mergeCell ref="U61:AE61"/>
    <mergeCell ref="A55:B55"/>
    <mergeCell ref="C55:N55"/>
    <mergeCell ref="O55:T55"/>
    <mergeCell ref="U55:AE55"/>
    <mergeCell ref="A59:B59"/>
    <mergeCell ref="O59:T59"/>
    <mergeCell ref="U59:AE59"/>
    <mergeCell ref="A53:B53"/>
    <mergeCell ref="O53:T53"/>
    <mergeCell ref="U53:AE53"/>
    <mergeCell ref="A54:B54"/>
    <mergeCell ref="O54:T54"/>
    <mergeCell ref="U54:AE54"/>
    <mergeCell ref="B45:N45"/>
    <mergeCell ref="O45:T45"/>
    <mergeCell ref="U45:AE45"/>
    <mergeCell ref="A52:B52"/>
    <mergeCell ref="O52:T52"/>
    <mergeCell ref="U52:AE52"/>
    <mergeCell ref="A43:B43"/>
    <mergeCell ref="O43:T43"/>
    <mergeCell ref="U43:AE43"/>
    <mergeCell ref="A44:B44"/>
    <mergeCell ref="O44:T44"/>
    <mergeCell ref="U44:AE44"/>
    <mergeCell ref="B38:N38"/>
    <mergeCell ref="O38:T38"/>
    <mergeCell ref="U38:AE38"/>
    <mergeCell ref="A42:B42"/>
    <mergeCell ref="O42:T42"/>
    <mergeCell ref="AD42:AE42"/>
    <mergeCell ref="A36:B36"/>
    <mergeCell ref="O36:T36"/>
    <mergeCell ref="U36:AE36"/>
    <mergeCell ref="A37:B37"/>
    <mergeCell ref="O37:T37"/>
    <mergeCell ref="U37:AE37"/>
    <mergeCell ref="B28:N28"/>
    <mergeCell ref="O28:T28"/>
    <mergeCell ref="U28:AE28"/>
    <mergeCell ref="A35:B35"/>
    <mergeCell ref="O35:T35"/>
    <mergeCell ref="U35:AE35"/>
    <mergeCell ref="A26:B26"/>
    <mergeCell ref="O26:T26"/>
    <mergeCell ref="U26:AE26"/>
    <mergeCell ref="A27:B27"/>
    <mergeCell ref="O27:T27"/>
    <mergeCell ref="U27:AE27"/>
    <mergeCell ref="C7:AE7"/>
    <mergeCell ref="A25:B25"/>
    <mergeCell ref="O25:T25"/>
    <mergeCell ref="U25:AE25"/>
    <mergeCell ref="O4:R4"/>
    <mergeCell ref="S4:S5"/>
    <mergeCell ref="T4:T5"/>
    <mergeCell ref="U4:W5"/>
    <mergeCell ref="X4:Z5"/>
    <mergeCell ref="AA4:AC5"/>
    <mergeCell ref="AD4:AD5"/>
    <mergeCell ref="AE4:AE5"/>
    <mergeCell ref="A6:AE6"/>
    <mergeCell ref="A1:B1"/>
    <mergeCell ref="A2:L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381" t="s">
        <v>691</v>
      </c>
      <c r="B1" s="38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82" t="s">
        <v>66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3" t="s">
        <v>169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59" t="s">
        <v>1</v>
      </c>
      <c r="B4" s="359" t="s">
        <v>0</v>
      </c>
      <c r="C4" s="368" t="s">
        <v>28</v>
      </c>
      <c r="D4" s="369"/>
      <c r="E4" s="369"/>
      <c r="F4" s="369"/>
      <c r="G4" s="369"/>
      <c r="H4" s="370"/>
      <c r="I4" s="370"/>
      <c r="J4" s="370"/>
      <c r="K4" s="370"/>
      <c r="L4" s="370"/>
      <c r="M4" s="370"/>
      <c r="N4" s="371"/>
      <c r="O4" s="368" t="s">
        <v>29</v>
      </c>
      <c r="P4" s="369"/>
      <c r="Q4" s="369"/>
      <c r="R4" s="369"/>
      <c r="S4" s="372" t="s">
        <v>30</v>
      </c>
      <c r="T4" s="379" t="s">
        <v>31</v>
      </c>
      <c r="U4" s="359" t="s">
        <v>2</v>
      </c>
      <c r="V4" s="359"/>
      <c r="W4" s="359"/>
      <c r="X4" s="359" t="s">
        <v>3</v>
      </c>
      <c r="Y4" s="359"/>
      <c r="Z4" s="359"/>
      <c r="AA4" s="359" t="s">
        <v>8</v>
      </c>
      <c r="AB4" s="359"/>
      <c r="AC4" s="359"/>
      <c r="AD4" s="359" t="s">
        <v>4</v>
      </c>
      <c r="AE4" s="359" t="s">
        <v>293</v>
      </c>
    </row>
    <row r="5" spans="1:31" ht="12.75" customHeight="1">
      <c r="A5" s="360"/>
      <c r="B5" s="360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91">
        <v>12</v>
      </c>
      <c r="O5" s="52" t="s">
        <v>47</v>
      </c>
      <c r="P5" s="53" t="s">
        <v>46</v>
      </c>
      <c r="Q5" s="53" t="s">
        <v>48</v>
      </c>
      <c r="R5" s="53" t="s">
        <v>49</v>
      </c>
      <c r="S5" s="373"/>
      <c r="T5" s="38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</row>
    <row r="6" spans="1:31" s="6" customFormat="1" ht="12.75">
      <c r="A6" s="352" t="s">
        <v>171</v>
      </c>
      <c r="B6" s="353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2"/>
    </row>
    <row r="7" spans="1:31" s="6" customFormat="1" ht="12.75">
      <c r="A7" s="224" t="s">
        <v>253</v>
      </c>
      <c r="B7" s="109" t="s">
        <v>111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65"/>
      <c r="N7" s="164"/>
      <c r="O7" s="21">
        <v>2</v>
      </c>
      <c r="P7" s="116"/>
      <c r="Q7" s="14"/>
      <c r="R7" s="22"/>
      <c r="S7" s="21">
        <v>2</v>
      </c>
      <c r="T7" s="55" t="s">
        <v>85</v>
      </c>
      <c r="U7" s="36" t="s">
        <v>33</v>
      </c>
      <c r="V7" s="130" t="str">
        <f>'Biológiatanár közös rész'!A27</f>
        <v>bb5t1400</v>
      </c>
      <c r="W7" s="135" t="str">
        <f>'Biológiatanár közös rész'!B27</f>
        <v>Az ember szervezete EA</v>
      </c>
      <c r="X7" s="39" t="s">
        <v>125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123</v>
      </c>
      <c r="AE7" s="118" t="s">
        <v>346</v>
      </c>
    </row>
    <row r="8" spans="1:31" s="6" customFormat="1" ht="12.75">
      <c r="A8" s="224" t="s">
        <v>254</v>
      </c>
      <c r="B8" s="109" t="s">
        <v>112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65"/>
      <c r="N8" s="164"/>
      <c r="O8" s="115"/>
      <c r="P8" s="116">
        <v>2</v>
      </c>
      <c r="Q8" s="14"/>
      <c r="R8" s="22"/>
      <c r="S8" s="115">
        <v>2</v>
      </c>
      <c r="T8" s="55" t="s">
        <v>84</v>
      </c>
      <c r="U8" s="36" t="s">
        <v>33</v>
      </c>
      <c r="V8" s="130" t="str">
        <f>'Biológiatanár közös rész'!A27</f>
        <v>bb5t1400</v>
      </c>
      <c r="W8" s="135" t="str">
        <f>'Biológiatanár közös rész'!B27</f>
        <v>Az ember szervezete EA</v>
      </c>
      <c r="X8" s="39" t="s">
        <v>125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123</v>
      </c>
      <c r="AE8" s="118" t="s">
        <v>347</v>
      </c>
    </row>
    <row r="9" spans="1:31" s="6" customFormat="1" ht="12.75">
      <c r="A9" s="224" t="s">
        <v>255</v>
      </c>
      <c r="B9" s="109" t="s">
        <v>132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65"/>
      <c r="N9" s="164"/>
      <c r="O9" s="115">
        <v>2</v>
      </c>
      <c r="P9" s="116"/>
      <c r="Q9" s="14"/>
      <c r="R9" s="22"/>
      <c r="S9" s="21">
        <v>2</v>
      </c>
      <c r="T9" s="55" t="s">
        <v>85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141</v>
      </c>
      <c r="AE9" s="110" t="s">
        <v>303</v>
      </c>
    </row>
    <row r="10" spans="1:31" s="6" customFormat="1" ht="12.75">
      <c r="A10" s="224" t="s">
        <v>256</v>
      </c>
      <c r="B10" s="109" t="s">
        <v>136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65"/>
      <c r="N10" s="164"/>
      <c r="O10" s="21">
        <v>2</v>
      </c>
      <c r="P10" s="116"/>
      <c r="Q10" s="14"/>
      <c r="R10" s="22"/>
      <c r="S10" s="21">
        <v>2</v>
      </c>
      <c r="T10" s="55" t="s">
        <v>85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143</v>
      </c>
      <c r="AE10" s="230" t="s">
        <v>348</v>
      </c>
    </row>
    <row r="11" spans="1:31" s="6" customFormat="1" ht="12.75">
      <c r="A11" s="224" t="s">
        <v>257</v>
      </c>
      <c r="B11" t="s">
        <v>391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65"/>
      <c r="N11" s="164"/>
      <c r="O11" s="21">
        <v>2</v>
      </c>
      <c r="P11" s="116"/>
      <c r="Q11" s="14"/>
      <c r="R11" s="22"/>
      <c r="S11" s="21">
        <v>2</v>
      </c>
      <c r="T11" s="55" t="s">
        <v>85</v>
      </c>
      <c r="U11" s="20" t="s">
        <v>33</v>
      </c>
      <c r="V11" s="129" t="str">
        <f>'Biológiatanár közös rész'!A31</f>
        <v>bb5t4301</v>
      </c>
      <c r="W11" s="134" t="str">
        <f>'Biológiatanár közös rész'!B31</f>
        <v>A növények szervezete  GY</v>
      </c>
      <c r="X11" s="20" t="s">
        <v>33</v>
      </c>
      <c r="Y11" s="129" t="str">
        <f>'Biológiatanár közös rész'!A47</f>
        <v>bb5t1301</v>
      </c>
      <c r="Z11" s="134" t="str">
        <f>'Biológiatanár közös rész'!B47</f>
        <v>Biokémia és molekuláris biológia I. EA</v>
      </c>
      <c r="AA11" s="59"/>
      <c r="AB11" s="45"/>
      <c r="AC11" s="64"/>
      <c r="AD11" s="161" t="s">
        <v>163</v>
      </c>
      <c r="AE11" s="161" t="s">
        <v>304</v>
      </c>
    </row>
    <row r="12" spans="1:31" s="6" customFormat="1" ht="12.75">
      <c r="A12" s="224" t="s">
        <v>258</v>
      </c>
      <c r="B12" s="102" t="s">
        <v>155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65"/>
      <c r="N12" s="164"/>
      <c r="O12" s="21">
        <v>2</v>
      </c>
      <c r="P12" s="116"/>
      <c r="Q12" s="14"/>
      <c r="R12" s="22"/>
      <c r="S12" s="21">
        <v>2</v>
      </c>
      <c r="T12" s="55" t="s">
        <v>85</v>
      </c>
      <c r="U12" s="20" t="s">
        <v>33</v>
      </c>
      <c r="V12" s="129" t="str">
        <f>'Biológiatanár közös rész'!A27</f>
        <v>bb5t1400</v>
      </c>
      <c r="W12" s="134" t="str">
        <f>'Biológiatanár közös rész'!B27</f>
        <v>Az ember szervezete EA</v>
      </c>
      <c r="X12" s="59"/>
      <c r="Y12" s="73"/>
      <c r="Z12" s="145"/>
      <c r="AA12" s="59"/>
      <c r="AB12" s="45"/>
      <c r="AC12" s="64"/>
      <c r="AD12" s="161" t="s">
        <v>164</v>
      </c>
      <c r="AE12" s="161" t="s">
        <v>349</v>
      </c>
    </row>
    <row r="13" spans="1:31" s="6" customFormat="1" ht="12.75">
      <c r="A13" s="224" t="s">
        <v>259</v>
      </c>
      <c r="B13" s="102" t="s">
        <v>156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65"/>
      <c r="N13" s="164"/>
      <c r="O13" s="21">
        <v>2</v>
      </c>
      <c r="P13" s="116"/>
      <c r="Q13" s="14"/>
      <c r="R13" s="22"/>
      <c r="S13" s="21">
        <v>2</v>
      </c>
      <c r="T13" s="55" t="s">
        <v>85</v>
      </c>
      <c r="U13" s="65" t="s">
        <v>46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164</v>
      </c>
      <c r="AE13" s="161" t="s">
        <v>350</v>
      </c>
    </row>
    <row r="14" spans="1:31" s="6" customFormat="1" ht="12.75">
      <c r="A14" s="102" t="s">
        <v>157</v>
      </c>
      <c r="B14" s="108" t="s">
        <v>158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65"/>
      <c r="N14" s="164"/>
      <c r="O14" s="115">
        <v>1</v>
      </c>
      <c r="P14" s="116"/>
      <c r="Q14" s="14"/>
      <c r="R14" s="22"/>
      <c r="S14" s="115">
        <v>1</v>
      </c>
      <c r="T14" s="55" t="s">
        <v>85</v>
      </c>
      <c r="U14" s="20" t="s">
        <v>33</v>
      </c>
      <c r="V14" s="129" t="str">
        <f>'Biológiatanár közös rész'!A47</f>
        <v>bb5t1301</v>
      </c>
      <c r="W14" s="134" t="str">
        <f>'Biológiatanár közös rész'!B47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165</v>
      </c>
      <c r="AE14" s="145" t="s">
        <v>305</v>
      </c>
    </row>
    <row r="15" spans="1:31" s="6" customFormat="1" ht="12.75">
      <c r="A15" s="224" t="s">
        <v>260</v>
      </c>
      <c r="B15" s="109" t="s">
        <v>137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65"/>
      <c r="N15" s="164"/>
      <c r="O15" s="115">
        <v>2</v>
      </c>
      <c r="P15" s="116"/>
      <c r="Q15" s="14"/>
      <c r="R15" s="22"/>
      <c r="S15" s="115">
        <v>3</v>
      </c>
      <c r="T15" s="55" t="s">
        <v>85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116</v>
      </c>
      <c r="AE15" s="110" t="s">
        <v>351</v>
      </c>
    </row>
    <row r="16" spans="1:31" s="6" customFormat="1" ht="12.75">
      <c r="A16" s="346" t="s">
        <v>34</v>
      </c>
      <c r="B16" s="347"/>
      <c r="C16" s="84">
        <f aca="true" t="shared" si="0" ref="C16:N16">SUMIF(C7:C15,"=x",$O7:$O15)+SUMIF(C7:C15,"=x",$P7:$P15)+SUMIF(C7:C15,"=x",$Q7:$Q15)</f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  <c r="H16" s="76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76">
        <f t="shared" si="0"/>
        <v>0</v>
      </c>
      <c r="N16" s="77">
        <f t="shared" si="0"/>
        <v>0</v>
      </c>
      <c r="O16" s="348">
        <f>SUM(C16:N16)</f>
        <v>17</v>
      </c>
      <c r="P16" s="349"/>
      <c r="Q16" s="349"/>
      <c r="R16" s="349"/>
      <c r="S16" s="349"/>
      <c r="T16" s="350"/>
      <c r="U16" s="338"/>
      <c r="V16" s="339"/>
      <c r="W16" s="339"/>
      <c r="X16" s="339"/>
      <c r="Y16" s="339"/>
      <c r="Z16" s="339"/>
      <c r="AA16" s="339"/>
      <c r="AB16" s="339"/>
      <c r="AC16" s="339"/>
      <c r="AD16" s="339"/>
      <c r="AE16" s="340"/>
    </row>
    <row r="17" spans="1:31" s="6" customFormat="1" ht="12.75">
      <c r="A17" s="354" t="s">
        <v>35</v>
      </c>
      <c r="B17" s="355"/>
      <c r="C17" s="85">
        <f aca="true" t="shared" si="1" ref="C17:N17">SUMIF(C7:C15,"=x",$S7:$S15)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78">
        <f t="shared" si="1"/>
        <v>0</v>
      </c>
      <c r="N17" s="79">
        <f t="shared" si="1"/>
        <v>0</v>
      </c>
      <c r="O17" s="356">
        <f>SUM(C17:N17)</f>
        <v>18</v>
      </c>
      <c r="P17" s="357"/>
      <c r="Q17" s="357"/>
      <c r="R17" s="357"/>
      <c r="S17" s="357"/>
      <c r="T17" s="358"/>
      <c r="U17" s="335"/>
      <c r="V17" s="336"/>
      <c r="W17" s="336"/>
      <c r="X17" s="336"/>
      <c r="Y17" s="336"/>
      <c r="Z17" s="336"/>
      <c r="AA17" s="336"/>
      <c r="AB17" s="336"/>
      <c r="AC17" s="336"/>
      <c r="AD17" s="336"/>
      <c r="AE17" s="337"/>
    </row>
    <row r="18" spans="1:31" s="6" customFormat="1" ht="12.75">
      <c r="A18" s="363" t="s">
        <v>36</v>
      </c>
      <c r="B18" s="364"/>
      <c r="C18" s="86">
        <f aca="true" t="shared" si="2" ref="C18:N18">SUMPRODUCT(--(C7:C15="x"),--($T7:$T15="K(5)"))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80">
        <f t="shared" si="2"/>
        <v>0</v>
      </c>
      <c r="N18" s="81">
        <f t="shared" si="2"/>
        <v>0</v>
      </c>
      <c r="O18" s="365">
        <f>SUM(C18:N18)</f>
        <v>8</v>
      </c>
      <c r="P18" s="366"/>
      <c r="Q18" s="366"/>
      <c r="R18" s="366"/>
      <c r="S18" s="366"/>
      <c r="T18" s="367"/>
      <c r="U18" s="335"/>
      <c r="V18" s="336"/>
      <c r="W18" s="336"/>
      <c r="X18" s="336"/>
      <c r="Y18" s="336"/>
      <c r="Z18" s="336"/>
      <c r="AA18" s="336"/>
      <c r="AB18" s="336"/>
      <c r="AC18" s="336"/>
      <c r="AD18" s="336"/>
      <c r="AE18" s="337"/>
    </row>
    <row r="19" spans="1:31" s="6" customFormat="1" ht="12.75">
      <c r="A19" s="352" t="s">
        <v>178</v>
      </c>
      <c r="B19" s="353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5"/>
    </row>
    <row r="20" spans="1:31" s="6" customFormat="1" ht="13.5" thickBot="1">
      <c r="A20" s="169" t="s">
        <v>173</v>
      </c>
      <c r="B20" s="170" t="s">
        <v>167</v>
      </c>
      <c r="C20" s="88"/>
      <c r="D20" s="74"/>
      <c r="E20" s="74"/>
      <c r="F20" s="74"/>
      <c r="G20" s="74"/>
      <c r="H20" s="74"/>
      <c r="I20" s="12" t="s">
        <v>32</v>
      </c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84</v>
      </c>
      <c r="U20" s="21"/>
      <c r="V20" s="14"/>
      <c r="W20" s="55"/>
      <c r="X20" s="59" t="s">
        <v>45</v>
      </c>
      <c r="Y20" s="45" t="s">
        <v>45</v>
      </c>
      <c r="Z20" s="64"/>
      <c r="AA20" s="59"/>
      <c r="AB20" s="45"/>
      <c r="AC20" s="64"/>
      <c r="AD20" s="73" t="s">
        <v>151</v>
      </c>
      <c r="AE20" s="145" t="s">
        <v>328</v>
      </c>
    </row>
    <row r="21" spans="1:31" s="6" customFormat="1" ht="12.75">
      <c r="A21" s="346" t="s">
        <v>34</v>
      </c>
      <c r="B21" s="347"/>
      <c r="C21" s="84">
        <f aca="true" t="shared" si="3" ref="C21:N21">SUMIF(C20:C20,"=x",$O20:$O20)+SUMIF(C20:C20,"=x",$P20:$P20)+SUMIF(C20:C20,"=x",$Q20:$Q20)</f>
        <v>0</v>
      </c>
      <c r="D21" s="76">
        <f t="shared" si="3"/>
        <v>0</v>
      </c>
      <c r="E21" s="76">
        <f t="shared" si="3"/>
        <v>0</v>
      </c>
      <c r="F21" s="76">
        <f t="shared" si="3"/>
        <v>0</v>
      </c>
      <c r="G21" s="76">
        <f t="shared" si="3"/>
        <v>0</v>
      </c>
      <c r="H21" s="76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76">
        <f t="shared" si="3"/>
        <v>0</v>
      </c>
      <c r="N21" s="77">
        <f t="shared" si="3"/>
        <v>0</v>
      </c>
      <c r="O21" s="348">
        <f>SUM(C21:N21)</f>
        <v>2</v>
      </c>
      <c r="P21" s="349"/>
      <c r="Q21" s="349"/>
      <c r="R21" s="349"/>
      <c r="S21" s="349"/>
      <c r="T21" s="350"/>
      <c r="U21" s="338"/>
      <c r="V21" s="339"/>
      <c r="W21" s="339"/>
      <c r="X21" s="339"/>
      <c r="Y21" s="339"/>
      <c r="Z21" s="339"/>
      <c r="AA21" s="339"/>
      <c r="AB21" s="339"/>
      <c r="AC21" s="339"/>
      <c r="AD21" s="339"/>
      <c r="AE21" s="340"/>
    </row>
    <row r="22" spans="1:31" s="6" customFormat="1" ht="12.75">
      <c r="A22" s="354" t="s">
        <v>35</v>
      </c>
      <c r="B22" s="355"/>
      <c r="C22" s="85">
        <f aca="true" t="shared" si="4" ref="C22:N22">SUMIF(C20:C20,"=x",$S20:$S20)</f>
        <v>0</v>
      </c>
      <c r="D22" s="78">
        <f t="shared" si="4"/>
        <v>0</v>
      </c>
      <c r="E22" s="78">
        <f t="shared" si="4"/>
        <v>0</v>
      </c>
      <c r="F22" s="78">
        <f t="shared" si="4"/>
        <v>0</v>
      </c>
      <c r="G22" s="78">
        <f t="shared" si="4"/>
        <v>0</v>
      </c>
      <c r="H22" s="78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78">
        <f t="shared" si="4"/>
        <v>0</v>
      </c>
      <c r="N22" s="79">
        <f t="shared" si="4"/>
        <v>0</v>
      </c>
      <c r="O22" s="356">
        <f>SUM(C22:N22)</f>
        <v>2</v>
      </c>
      <c r="P22" s="357"/>
      <c r="Q22" s="357"/>
      <c r="R22" s="357"/>
      <c r="S22" s="357"/>
      <c r="T22" s="358"/>
      <c r="U22" s="335"/>
      <c r="V22" s="336"/>
      <c r="W22" s="336"/>
      <c r="X22" s="336"/>
      <c r="Y22" s="336"/>
      <c r="Z22" s="336"/>
      <c r="AA22" s="336"/>
      <c r="AB22" s="336"/>
      <c r="AC22" s="336"/>
      <c r="AD22" s="336"/>
      <c r="AE22" s="337"/>
    </row>
    <row r="23" spans="1:31" s="6" customFormat="1" ht="12.75">
      <c r="A23" s="363" t="s">
        <v>36</v>
      </c>
      <c r="B23" s="364"/>
      <c r="C23" s="86">
        <f aca="true" t="shared" si="5" ref="C23:N23">SUMPRODUCT(--(C20:C20="x"),--($T20:$T20="K"))</f>
        <v>0</v>
      </c>
      <c r="D23" s="80">
        <f t="shared" si="5"/>
        <v>0</v>
      </c>
      <c r="E23" s="80">
        <f t="shared" si="5"/>
        <v>0</v>
      </c>
      <c r="F23" s="80">
        <f t="shared" si="5"/>
        <v>0</v>
      </c>
      <c r="G23" s="80">
        <f t="shared" si="5"/>
        <v>0</v>
      </c>
      <c r="H23" s="80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0">
        <f t="shared" si="5"/>
        <v>0</v>
      </c>
      <c r="N23" s="81">
        <f t="shared" si="5"/>
        <v>0</v>
      </c>
      <c r="O23" s="365">
        <f>SUM(C23:N23)</f>
        <v>0</v>
      </c>
      <c r="P23" s="366"/>
      <c r="Q23" s="366"/>
      <c r="R23" s="366"/>
      <c r="S23" s="366"/>
      <c r="T23" s="367"/>
      <c r="U23" s="335"/>
      <c r="V23" s="336"/>
      <c r="W23" s="336"/>
      <c r="X23" s="336"/>
      <c r="Y23" s="336"/>
      <c r="Z23" s="336"/>
      <c r="AA23" s="336"/>
      <c r="AB23" s="336"/>
      <c r="AC23" s="336"/>
      <c r="AD23" s="336"/>
      <c r="AE23" s="337"/>
    </row>
    <row r="24" spans="1:31" s="6" customFormat="1" ht="12.75">
      <c r="A24" s="352" t="s">
        <v>37</v>
      </c>
      <c r="B24" s="353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5"/>
    </row>
    <row r="25" spans="1:31" s="6" customFormat="1" ht="12.75">
      <c r="A25" s="172" t="s">
        <v>174</v>
      </c>
      <c r="B25" s="18" t="s">
        <v>38</v>
      </c>
      <c r="C25" s="88"/>
      <c r="D25" s="74"/>
      <c r="E25" s="74"/>
      <c r="F25" s="74"/>
      <c r="G25" s="74"/>
      <c r="H25" s="74"/>
      <c r="I25" s="12"/>
      <c r="J25" s="12" t="s">
        <v>32</v>
      </c>
      <c r="K25" s="96" t="s">
        <v>59</v>
      </c>
      <c r="L25" s="12"/>
      <c r="M25" s="74"/>
      <c r="N25" s="75"/>
      <c r="O25" s="21"/>
      <c r="P25" s="14"/>
      <c r="Q25" s="14"/>
      <c r="R25" s="22"/>
      <c r="S25" s="21">
        <v>2</v>
      </c>
      <c r="T25" s="55" t="s">
        <v>85</v>
      </c>
      <c r="U25" s="65"/>
      <c r="V25" s="43"/>
      <c r="W25" s="61"/>
      <c r="X25" s="60"/>
      <c r="Y25" s="43"/>
      <c r="Z25" s="61"/>
      <c r="AA25" s="60"/>
      <c r="AB25" s="43"/>
      <c r="AC25" s="61"/>
      <c r="AD25" s="110" t="s">
        <v>151</v>
      </c>
      <c r="AE25" s="166" t="s">
        <v>324</v>
      </c>
    </row>
    <row r="26" spans="1:31" s="6" customFormat="1" ht="12.75">
      <c r="A26" s="346" t="s">
        <v>34</v>
      </c>
      <c r="B26" s="347"/>
      <c r="C26" s="84">
        <f aca="true" t="shared" si="6" ref="C26:K26">SUMIF(C25:C25,"=x",$O25:$O25)+SUMIF(C25:C25,"=x",$P25:$P25)+SUMIF(C25:C25,"=x",$Q25:$Q25)</f>
        <v>0</v>
      </c>
      <c r="D26" s="76">
        <f t="shared" si="6"/>
        <v>0</v>
      </c>
      <c r="E26" s="76">
        <f t="shared" si="6"/>
        <v>0</v>
      </c>
      <c r="F26" s="76">
        <f t="shared" si="6"/>
        <v>0</v>
      </c>
      <c r="G26" s="76">
        <f t="shared" si="6"/>
        <v>0</v>
      </c>
      <c r="H26" s="76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76">
        <f>SUMIF(M25:M25,"=x",$O25:$O25)+SUMIF(M25:M25,"=x",$P25:$P25)+SUMIF(M25:M25,"=x",$Q25:$Q25)</f>
        <v>0</v>
      </c>
      <c r="N26" s="77">
        <f>SUMIF(N25:N25,"=x",$O25:$O25)+SUMIF(N25:N25,"=x",$P25:$P25)+SUMIF(N25:N25,"=x",$Q25:$Q25)</f>
        <v>0</v>
      </c>
      <c r="O26" s="348">
        <f>SUM(C26:N26)</f>
        <v>0</v>
      </c>
      <c r="P26" s="349"/>
      <c r="Q26" s="349"/>
      <c r="R26" s="349"/>
      <c r="S26" s="349"/>
      <c r="T26" s="350"/>
      <c r="U26" s="338"/>
      <c r="V26" s="339"/>
      <c r="W26" s="339"/>
      <c r="X26" s="339"/>
      <c r="Y26" s="339"/>
      <c r="Z26" s="339"/>
      <c r="AA26" s="339"/>
      <c r="AB26" s="339"/>
      <c r="AC26" s="339"/>
      <c r="AD26" s="339"/>
      <c r="AE26" s="340"/>
    </row>
    <row r="27" spans="1:31" s="6" customFormat="1" ht="12.75">
      <c r="A27" s="354" t="s">
        <v>35</v>
      </c>
      <c r="B27" s="355"/>
      <c r="C27" s="85">
        <f aca="true" t="shared" si="7" ref="C27:K27">SUMIF(C25:C25,"=x",$S25:$S25)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  <c r="H27" s="78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78">
        <f>SUMIF(M25:M25,"=x",$S25:$S25)</f>
        <v>0</v>
      </c>
      <c r="N27" s="79">
        <f>SUMIF(N25:N25,"=x",$S25:$S25)</f>
        <v>0</v>
      </c>
      <c r="O27" s="356">
        <f>SUM(C27:N27)</f>
        <v>2</v>
      </c>
      <c r="P27" s="357"/>
      <c r="Q27" s="357"/>
      <c r="R27" s="357"/>
      <c r="S27" s="357"/>
      <c r="T27" s="358"/>
      <c r="U27" s="335"/>
      <c r="V27" s="336"/>
      <c r="W27" s="336"/>
      <c r="X27" s="336"/>
      <c r="Y27" s="336"/>
      <c r="Z27" s="336"/>
      <c r="AA27" s="336"/>
      <c r="AB27" s="336"/>
      <c r="AC27" s="336"/>
      <c r="AD27" s="336"/>
      <c r="AE27" s="337"/>
    </row>
    <row r="28" spans="1:31" s="6" customFormat="1" ht="12.75">
      <c r="A28" s="363" t="s">
        <v>36</v>
      </c>
      <c r="B28" s="364"/>
      <c r="C28" s="86">
        <f aca="true" t="shared" si="8" ref="C28:K28">SUMPRODUCT(--(C25:C25="x"),--($T25:$T25="K"))</f>
        <v>0</v>
      </c>
      <c r="D28" s="80">
        <f t="shared" si="8"/>
        <v>0</v>
      </c>
      <c r="E28" s="80">
        <f t="shared" si="8"/>
        <v>0</v>
      </c>
      <c r="F28" s="80">
        <f t="shared" si="8"/>
        <v>0</v>
      </c>
      <c r="G28" s="80">
        <f t="shared" si="8"/>
        <v>0</v>
      </c>
      <c r="H28" s="80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80">
        <f>SUMPRODUCT(--(M25:M25="x"),--($T25:$T25="K"))</f>
        <v>0</v>
      </c>
      <c r="N28" s="81">
        <f>SUMPRODUCT(--(N25:N25="x"),--($T25:$T25="K"))</f>
        <v>0</v>
      </c>
      <c r="O28" s="365">
        <f>SUM(C28:N28)</f>
        <v>0</v>
      </c>
      <c r="P28" s="366"/>
      <c r="Q28" s="366"/>
      <c r="R28" s="366"/>
      <c r="S28" s="366"/>
      <c r="T28" s="367"/>
      <c r="U28" s="335"/>
      <c r="V28" s="336"/>
      <c r="W28" s="336"/>
      <c r="X28" s="336"/>
      <c r="Y28" s="336"/>
      <c r="Z28" s="336"/>
      <c r="AA28" s="336"/>
      <c r="AB28" s="336"/>
      <c r="AC28" s="336"/>
      <c r="AD28" s="336"/>
      <c r="AE28" s="337"/>
    </row>
    <row r="29" spans="1:31" s="6" customFormat="1" ht="12.75">
      <c r="A29" s="352" t="s">
        <v>39</v>
      </c>
      <c r="B29" s="353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5"/>
    </row>
    <row r="30" spans="1:31" s="6" customFormat="1" ht="12.75">
      <c r="A30" s="166" t="s">
        <v>175</v>
      </c>
      <c r="B30" s="18" t="s">
        <v>61</v>
      </c>
      <c r="C30" s="88"/>
      <c r="D30" s="74"/>
      <c r="E30" s="74"/>
      <c r="F30" s="74"/>
      <c r="G30" s="74"/>
      <c r="H30" s="74"/>
      <c r="I30" s="12" t="s">
        <v>59</v>
      </c>
      <c r="J30" s="12" t="s">
        <v>32</v>
      </c>
      <c r="K30" s="96" t="s">
        <v>59</v>
      </c>
      <c r="L30" s="12"/>
      <c r="M30" s="74"/>
      <c r="N30" s="75"/>
      <c r="O30" s="21"/>
      <c r="P30" s="14">
        <v>2</v>
      </c>
      <c r="Q30" s="14"/>
      <c r="R30" s="22"/>
      <c r="S30" s="21">
        <v>2</v>
      </c>
      <c r="T30" s="55" t="s">
        <v>84</v>
      </c>
      <c r="U30" s="20" t="s">
        <v>33</v>
      </c>
      <c r="V30" s="129" t="str">
        <f>'Biológiatanár közös rész'!A65</f>
        <v>bb5t8600</v>
      </c>
      <c r="W30" s="134" t="str">
        <f>'Biológiatanár közös rész'!B65</f>
        <v>A biológia tanításának gyakorlata</v>
      </c>
      <c r="X30" s="21"/>
      <c r="Y30" s="14"/>
      <c r="Z30" s="55"/>
      <c r="AA30" s="59"/>
      <c r="AB30" s="45"/>
      <c r="AC30" s="66"/>
      <c r="AD30" s="73" t="s">
        <v>151</v>
      </c>
      <c r="AE30" s="66" t="s">
        <v>329</v>
      </c>
    </row>
    <row r="31" spans="1:31" s="6" customFormat="1" ht="12.75">
      <c r="A31" s="166" t="s">
        <v>176</v>
      </c>
      <c r="B31" s="18" t="s">
        <v>41</v>
      </c>
      <c r="C31" s="88"/>
      <c r="D31" s="74"/>
      <c r="E31" s="74"/>
      <c r="F31" s="74"/>
      <c r="G31" s="74"/>
      <c r="H31" s="74"/>
      <c r="I31" s="12"/>
      <c r="J31" s="12"/>
      <c r="K31" s="12" t="s">
        <v>32</v>
      </c>
      <c r="L31" s="96" t="s">
        <v>59</v>
      </c>
      <c r="M31" s="74"/>
      <c r="N31" s="75"/>
      <c r="O31" s="21"/>
      <c r="P31" s="14">
        <v>1</v>
      </c>
      <c r="Q31" s="14"/>
      <c r="R31" s="22"/>
      <c r="S31" s="21">
        <v>1</v>
      </c>
      <c r="T31" s="55" t="s">
        <v>144</v>
      </c>
      <c r="U31" s="59"/>
      <c r="V31" s="45"/>
      <c r="W31" s="66"/>
      <c r="X31" s="59"/>
      <c r="Y31" s="45"/>
      <c r="Z31" s="66"/>
      <c r="AA31" s="59"/>
      <c r="AB31" s="45"/>
      <c r="AC31" s="66"/>
      <c r="AD31" s="73" t="s">
        <v>151</v>
      </c>
      <c r="AE31" s="66" t="s">
        <v>326</v>
      </c>
    </row>
    <row r="32" spans="1:31" s="6" customFormat="1" ht="13.5" thickBot="1">
      <c r="A32" s="171" t="s">
        <v>177</v>
      </c>
      <c r="B32" s="18" t="s">
        <v>40</v>
      </c>
      <c r="C32" s="88"/>
      <c r="D32" s="74"/>
      <c r="E32" s="74"/>
      <c r="F32" s="74"/>
      <c r="G32" s="74"/>
      <c r="H32" s="74"/>
      <c r="I32" s="12"/>
      <c r="J32" s="12"/>
      <c r="K32" s="12"/>
      <c r="L32" s="12" t="s">
        <v>32</v>
      </c>
      <c r="M32" s="104" t="s">
        <v>59</v>
      </c>
      <c r="N32" s="75"/>
      <c r="O32" s="21"/>
      <c r="P32" s="14">
        <v>1</v>
      </c>
      <c r="Q32" s="14"/>
      <c r="R32" s="22"/>
      <c r="S32" s="21">
        <v>1</v>
      </c>
      <c r="T32" s="55" t="s">
        <v>144</v>
      </c>
      <c r="U32" s="20"/>
      <c r="V32" s="12"/>
      <c r="W32" s="66"/>
      <c r="X32" s="59"/>
      <c r="Y32" s="45"/>
      <c r="Z32" s="66"/>
      <c r="AA32" s="59"/>
      <c r="AB32" s="45"/>
      <c r="AC32" s="66"/>
      <c r="AD32" s="73" t="s">
        <v>151</v>
      </c>
      <c r="AE32" s="66" t="s">
        <v>327</v>
      </c>
    </row>
    <row r="33" spans="1:31" s="6" customFormat="1" ht="12.75">
      <c r="A33" s="346" t="s">
        <v>34</v>
      </c>
      <c r="B33" s="347"/>
      <c r="C33" s="84">
        <f aca="true" t="shared" si="9" ref="C33:N33">SUMIF(C30:C32,"=x",$O30:$O32)+SUMIF(C30:C32,"=x",$P30:$P32)+SUMIF(C30:C32,"=x",$Q30:$Q32)</f>
        <v>0</v>
      </c>
      <c r="D33" s="76">
        <f t="shared" si="9"/>
        <v>0</v>
      </c>
      <c r="E33" s="76">
        <f t="shared" si="9"/>
        <v>0</v>
      </c>
      <c r="F33" s="76">
        <f t="shared" si="9"/>
        <v>0</v>
      </c>
      <c r="G33" s="76">
        <f t="shared" si="9"/>
        <v>0</v>
      </c>
      <c r="H33" s="76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76">
        <f>SUMIF(M30:M32,"=x",$O30:$O32)+SUMIF(M30:M32,"=x",$P30:$P32)+SUMIF(M30:M32,"=x",$Q30:$Q32)</f>
        <v>0</v>
      </c>
      <c r="N33" s="77">
        <f t="shared" si="9"/>
        <v>0</v>
      </c>
      <c r="O33" s="348">
        <f>SUM(C33:N33)</f>
        <v>4</v>
      </c>
      <c r="P33" s="349"/>
      <c r="Q33" s="349"/>
      <c r="R33" s="349"/>
      <c r="S33" s="349"/>
      <c r="T33" s="350"/>
      <c r="U33" s="338"/>
      <c r="V33" s="339"/>
      <c r="W33" s="339"/>
      <c r="X33" s="339"/>
      <c r="Y33" s="339"/>
      <c r="Z33" s="339"/>
      <c r="AA33" s="339"/>
      <c r="AB33" s="339"/>
      <c r="AC33" s="339"/>
      <c r="AD33" s="339"/>
      <c r="AE33" s="340"/>
    </row>
    <row r="34" spans="1:31" s="6" customFormat="1" ht="12.75">
      <c r="A34" s="354" t="s">
        <v>35</v>
      </c>
      <c r="B34" s="355"/>
      <c r="C34" s="85">
        <f aca="true" t="shared" si="10" ref="C34:N34">SUMIF(C30:C32,"=x",$S30:$S32)</f>
        <v>0</v>
      </c>
      <c r="D34" s="78">
        <f t="shared" si="10"/>
        <v>0</v>
      </c>
      <c r="E34" s="78">
        <f t="shared" si="10"/>
        <v>0</v>
      </c>
      <c r="F34" s="78">
        <f t="shared" si="10"/>
        <v>0</v>
      </c>
      <c r="G34" s="78">
        <f t="shared" si="10"/>
        <v>0</v>
      </c>
      <c r="H34" s="78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78">
        <f>SUMIF(M30:M32,"=x",$S30:$S32)</f>
        <v>0</v>
      </c>
      <c r="N34" s="79">
        <f t="shared" si="10"/>
        <v>0</v>
      </c>
      <c r="O34" s="356">
        <f>SUM(C34:N34)</f>
        <v>4</v>
      </c>
      <c r="P34" s="357"/>
      <c r="Q34" s="357"/>
      <c r="R34" s="357"/>
      <c r="S34" s="357"/>
      <c r="T34" s="358"/>
      <c r="U34" s="335"/>
      <c r="V34" s="336"/>
      <c r="W34" s="336"/>
      <c r="X34" s="336"/>
      <c r="Y34" s="336"/>
      <c r="Z34" s="336"/>
      <c r="AA34" s="336"/>
      <c r="AB34" s="336"/>
      <c r="AC34" s="336"/>
      <c r="AD34" s="336"/>
      <c r="AE34" s="337"/>
    </row>
    <row r="35" spans="1:31" s="6" customFormat="1" ht="12.75">
      <c r="A35" s="363" t="s">
        <v>36</v>
      </c>
      <c r="B35" s="364"/>
      <c r="C35" s="86">
        <f>SUMPRODUCT(--(C30:C32="x"),--($T30:$T32="K"))</f>
        <v>0</v>
      </c>
      <c r="D35" s="80">
        <f aca="true" t="shared" si="11" ref="D35:N35">SUMPRODUCT(--(D30:D32="x"),--($T30:$T32="K"))</f>
        <v>0</v>
      </c>
      <c r="E35" s="80">
        <f t="shared" si="11"/>
        <v>0</v>
      </c>
      <c r="F35" s="80">
        <f t="shared" si="11"/>
        <v>0</v>
      </c>
      <c r="G35" s="80">
        <f t="shared" si="11"/>
        <v>0</v>
      </c>
      <c r="H35" s="80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0">
        <f>SUMPRODUCT(--(M30:M32="x"),--($T30:$T32="K"))</f>
        <v>0</v>
      </c>
      <c r="N35" s="81">
        <f t="shared" si="11"/>
        <v>0</v>
      </c>
      <c r="O35" s="365">
        <f>SUM(C35:N35)</f>
        <v>0</v>
      </c>
      <c r="P35" s="366"/>
      <c r="Q35" s="366"/>
      <c r="R35" s="366"/>
      <c r="S35" s="366"/>
      <c r="T35" s="367"/>
      <c r="U35" s="335"/>
      <c r="V35" s="336"/>
      <c r="W35" s="336"/>
      <c r="X35" s="336"/>
      <c r="Y35" s="336"/>
      <c r="Z35" s="336"/>
      <c r="AA35" s="336"/>
      <c r="AB35" s="336"/>
      <c r="AC35" s="336"/>
      <c r="AD35" s="336"/>
      <c r="AE35" s="337"/>
    </row>
    <row r="36" spans="1:31" s="6" customFormat="1" ht="12.75">
      <c r="A36" s="352" t="s">
        <v>9</v>
      </c>
      <c r="B36" s="353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5"/>
    </row>
    <row r="37" spans="1:31" s="6" customFormat="1" ht="12.75">
      <c r="A37" s="346" t="s">
        <v>34</v>
      </c>
      <c r="B37" s="347"/>
      <c r="C37" s="84">
        <f aca="true" t="shared" si="12" ref="C37:N39">SUMIF($A3:$A36,$A37,C3:C36)</f>
        <v>0</v>
      </c>
      <c r="D37" s="76">
        <f t="shared" si="12"/>
        <v>0</v>
      </c>
      <c r="E37" s="76">
        <f t="shared" si="12"/>
        <v>0</v>
      </c>
      <c r="F37" s="76">
        <f t="shared" si="12"/>
        <v>0</v>
      </c>
      <c r="G37" s="76">
        <f t="shared" si="12"/>
        <v>0</v>
      </c>
      <c r="H37" s="76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76">
        <f t="shared" si="12"/>
        <v>0</v>
      </c>
      <c r="N37" s="77">
        <f t="shared" si="12"/>
        <v>0</v>
      </c>
      <c r="O37" s="348">
        <f>SUM(C37:N37)</f>
        <v>23</v>
      </c>
      <c r="P37" s="349"/>
      <c r="Q37" s="349"/>
      <c r="R37" s="349"/>
      <c r="S37" s="349"/>
      <c r="T37" s="350"/>
      <c r="U37" s="335"/>
      <c r="V37" s="336"/>
      <c r="W37" s="336"/>
      <c r="X37" s="336"/>
      <c r="Y37" s="336"/>
      <c r="Z37" s="336"/>
      <c r="AA37" s="336"/>
      <c r="AB37" s="336"/>
      <c r="AC37" s="336"/>
      <c r="AD37" s="336"/>
      <c r="AE37" s="337"/>
    </row>
    <row r="38" spans="1:31" s="6" customFormat="1" ht="12.75">
      <c r="A38" s="354" t="s">
        <v>35</v>
      </c>
      <c r="B38" s="355"/>
      <c r="C38" s="85">
        <f t="shared" si="12"/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78">
        <f t="shared" si="12"/>
        <v>0</v>
      </c>
      <c r="N38" s="79">
        <f t="shared" si="12"/>
        <v>0</v>
      </c>
      <c r="O38" s="356">
        <f>SUM(C38:N38)</f>
        <v>26</v>
      </c>
      <c r="P38" s="357"/>
      <c r="Q38" s="357"/>
      <c r="R38" s="357"/>
      <c r="S38" s="357"/>
      <c r="T38" s="358"/>
      <c r="U38" s="335"/>
      <c r="V38" s="336"/>
      <c r="W38" s="336"/>
      <c r="X38" s="336"/>
      <c r="Y38" s="336"/>
      <c r="Z38" s="336"/>
      <c r="AA38" s="336"/>
      <c r="AB38" s="336"/>
      <c r="AC38" s="336"/>
      <c r="AD38" s="336"/>
      <c r="AE38" s="337"/>
    </row>
    <row r="39" spans="1:31" s="6" customFormat="1" ht="12.75">
      <c r="A39" s="363" t="s">
        <v>36</v>
      </c>
      <c r="B39" s="364"/>
      <c r="C39" s="86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80">
        <f t="shared" si="12"/>
        <v>0</v>
      </c>
      <c r="N39" s="81">
        <f t="shared" si="12"/>
        <v>0</v>
      </c>
      <c r="O39" s="365">
        <f>SUM(C39:N39)</f>
        <v>8</v>
      </c>
      <c r="P39" s="366"/>
      <c r="Q39" s="366"/>
      <c r="R39" s="366"/>
      <c r="S39" s="366"/>
      <c r="T39" s="367"/>
      <c r="U39" s="335"/>
      <c r="V39" s="336"/>
      <c r="W39" s="336"/>
      <c r="X39" s="336"/>
      <c r="Y39" s="336"/>
      <c r="Z39" s="336"/>
      <c r="AA39" s="336"/>
      <c r="AB39" s="336"/>
      <c r="AC39" s="336"/>
      <c r="AD39" s="336"/>
      <c r="AE39" s="337"/>
    </row>
    <row r="40" spans="1:31" s="6" customFormat="1" ht="13.5" thickBot="1">
      <c r="A40" s="374" t="s">
        <v>42</v>
      </c>
      <c r="B40" s="375"/>
      <c r="C40" s="87"/>
      <c r="D40" s="82"/>
      <c r="E40" s="82"/>
      <c r="F40" s="82"/>
      <c r="G40" s="82"/>
      <c r="H40" s="82"/>
      <c r="I40" s="71">
        <f>10+2</f>
        <v>12</v>
      </c>
      <c r="J40" s="71">
        <f>10+4</f>
        <v>14</v>
      </c>
      <c r="K40" s="71">
        <f>0+1</f>
        <v>1</v>
      </c>
      <c r="L40" s="71">
        <f>0+1</f>
        <v>1</v>
      </c>
      <c r="M40" s="82"/>
      <c r="N40" s="83"/>
      <c r="O40" s="376">
        <f>SUM(C40:N40)</f>
        <v>28</v>
      </c>
      <c r="P40" s="377"/>
      <c r="Q40" s="377"/>
      <c r="R40" s="377"/>
      <c r="S40" s="377"/>
      <c r="T40" s="378"/>
      <c r="U40" s="341"/>
      <c r="V40" s="342"/>
      <c r="W40" s="342"/>
      <c r="X40" s="342"/>
      <c r="Y40" s="342"/>
      <c r="Z40" s="342"/>
      <c r="AA40" s="342"/>
      <c r="AB40" s="342"/>
      <c r="AC40" s="342"/>
      <c r="AD40" s="342"/>
      <c r="AE40" s="34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98" t="s">
        <v>62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97" t="s">
        <v>63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98" t="s">
        <v>233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97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O17:T17"/>
    <mergeCell ref="X4:Z5"/>
    <mergeCell ref="A1:B1"/>
    <mergeCell ref="A3:L3"/>
    <mergeCell ref="A6:B6"/>
    <mergeCell ref="C6:N6"/>
    <mergeCell ref="A2:W2"/>
    <mergeCell ref="O6:T6"/>
    <mergeCell ref="A4:A5"/>
    <mergeCell ref="B4:B5"/>
    <mergeCell ref="C4:N4"/>
    <mergeCell ref="O4:R4"/>
    <mergeCell ref="A19:B19"/>
    <mergeCell ref="C19:N19"/>
    <mergeCell ref="O19:T19"/>
    <mergeCell ref="A18:B18"/>
    <mergeCell ref="O18:T18"/>
    <mergeCell ref="S4:S5"/>
    <mergeCell ref="T4:T5"/>
    <mergeCell ref="A16:B16"/>
    <mergeCell ref="O16:T16"/>
    <mergeCell ref="A17:B17"/>
    <mergeCell ref="U19:AE19"/>
    <mergeCell ref="AE4:AE5"/>
    <mergeCell ref="U6:AE6"/>
    <mergeCell ref="U16:AE16"/>
    <mergeCell ref="U23:AE23"/>
    <mergeCell ref="U24:AE24"/>
    <mergeCell ref="AD4:AD5"/>
    <mergeCell ref="AA4:AC5"/>
    <mergeCell ref="U4:W5"/>
    <mergeCell ref="A21:B21"/>
    <mergeCell ref="O21:T21"/>
    <mergeCell ref="A22:B22"/>
    <mergeCell ref="O22:T22"/>
    <mergeCell ref="U21:AE21"/>
    <mergeCell ref="U22:AE22"/>
    <mergeCell ref="U27:AE27"/>
    <mergeCell ref="A28:B28"/>
    <mergeCell ref="O28:T28"/>
    <mergeCell ref="A23:B23"/>
    <mergeCell ref="O23:T23"/>
    <mergeCell ref="A24:B24"/>
    <mergeCell ref="C24:N24"/>
    <mergeCell ref="O24:T24"/>
    <mergeCell ref="O26:T26"/>
    <mergeCell ref="A36:B36"/>
    <mergeCell ref="C36:N36"/>
    <mergeCell ref="O36:T36"/>
    <mergeCell ref="A33:B33"/>
    <mergeCell ref="O33:T33"/>
    <mergeCell ref="U28:AE28"/>
    <mergeCell ref="U29:AE29"/>
    <mergeCell ref="A34:B34"/>
    <mergeCell ref="O34:T34"/>
    <mergeCell ref="U33:AE33"/>
    <mergeCell ref="U34:AE34"/>
    <mergeCell ref="U17:AE17"/>
    <mergeCell ref="U18:AE18"/>
    <mergeCell ref="A29:B29"/>
    <mergeCell ref="C29:N29"/>
    <mergeCell ref="O29:T29"/>
    <mergeCell ref="A26:B26"/>
    <mergeCell ref="A27:B27"/>
    <mergeCell ref="O27:T27"/>
    <mergeCell ref="U26:AE26"/>
    <mergeCell ref="A39:B39"/>
    <mergeCell ref="O39:T39"/>
    <mergeCell ref="A40:B40"/>
    <mergeCell ref="O40:T40"/>
    <mergeCell ref="U39:AE39"/>
    <mergeCell ref="U40:AE40"/>
    <mergeCell ref="U35:AE35"/>
    <mergeCell ref="U36:AE36"/>
    <mergeCell ref="A37:B37"/>
    <mergeCell ref="O37:T37"/>
    <mergeCell ref="A38:B38"/>
    <mergeCell ref="O38:T38"/>
    <mergeCell ref="U37:AE37"/>
    <mergeCell ref="U38:AE38"/>
    <mergeCell ref="A35:B35"/>
    <mergeCell ref="O35:T3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A61" sqref="A61:B62"/>
      <selection pane="topRight" activeCell="A61" sqref="A61:B62"/>
      <selection pane="bottomLeft" activeCell="A61" sqref="A61:B62"/>
      <selection pane="bottomRight" activeCell="A61" sqref="A61:B6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81" t="s">
        <v>393</v>
      </c>
      <c r="B1" s="38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82" t="s">
        <v>66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3" t="s">
        <v>395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59" t="s">
        <v>1</v>
      </c>
      <c r="B4" s="359" t="s">
        <v>0</v>
      </c>
      <c r="C4" s="368" t="s">
        <v>28</v>
      </c>
      <c r="D4" s="369"/>
      <c r="E4" s="369"/>
      <c r="F4" s="369"/>
      <c r="G4" s="369"/>
      <c r="H4" s="370"/>
      <c r="I4" s="370"/>
      <c r="J4" s="370"/>
      <c r="K4" s="370"/>
      <c r="L4" s="370"/>
      <c r="M4" s="370"/>
      <c r="N4" s="371"/>
      <c r="O4" s="368" t="s">
        <v>29</v>
      </c>
      <c r="P4" s="369"/>
      <c r="Q4" s="369"/>
      <c r="R4" s="369"/>
      <c r="S4" s="372" t="s">
        <v>30</v>
      </c>
      <c r="T4" s="379" t="s">
        <v>31</v>
      </c>
      <c r="U4" s="359" t="s">
        <v>2</v>
      </c>
      <c r="V4" s="359"/>
      <c r="W4" s="359"/>
      <c r="X4" s="359" t="s">
        <v>3</v>
      </c>
      <c r="Y4" s="359"/>
      <c r="Z4" s="359"/>
      <c r="AA4" s="359" t="s">
        <v>8</v>
      </c>
      <c r="AB4" s="359"/>
      <c r="AC4" s="359"/>
      <c r="AD4" s="359" t="s">
        <v>4</v>
      </c>
      <c r="AE4" s="359" t="s">
        <v>293</v>
      </c>
    </row>
    <row r="5" spans="1:31" ht="12.75" customHeight="1">
      <c r="A5" s="360"/>
      <c r="B5" s="360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90">
        <v>11</v>
      </c>
      <c r="N5" s="91">
        <v>12</v>
      </c>
      <c r="O5" s="52" t="s">
        <v>47</v>
      </c>
      <c r="P5" s="53" t="s">
        <v>46</v>
      </c>
      <c r="Q5" s="53" t="s">
        <v>48</v>
      </c>
      <c r="R5" s="53" t="s">
        <v>49</v>
      </c>
      <c r="S5" s="373"/>
      <c r="T5" s="38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</row>
    <row r="6" spans="1:31" s="6" customFormat="1" ht="12.75">
      <c r="A6" s="352" t="s">
        <v>662</v>
      </c>
      <c r="B6" s="353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84"/>
    </row>
    <row r="7" spans="1:31" s="6" customFormat="1" ht="12.75">
      <c r="A7" s="231"/>
      <c r="B7" s="232" t="s">
        <v>663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5"/>
    </row>
    <row r="8" spans="1:31" s="6" customFormat="1" ht="12.75">
      <c r="A8" s="102" t="s">
        <v>548</v>
      </c>
      <c r="B8" s="18" t="s">
        <v>549</v>
      </c>
      <c r="C8" s="88"/>
      <c r="D8" s="165"/>
      <c r="E8" s="165"/>
      <c r="F8" s="165"/>
      <c r="G8" s="165"/>
      <c r="H8" s="165"/>
      <c r="I8" s="12" t="s">
        <v>32</v>
      </c>
      <c r="J8" s="12"/>
      <c r="K8" s="12"/>
      <c r="L8" s="12"/>
      <c r="M8" s="165"/>
      <c r="N8" s="164"/>
      <c r="O8" s="21">
        <v>2</v>
      </c>
      <c r="P8" s="14"/>
      <c r="Q8" s="14"/>
      <c r="R8" s="22"/>
      <c r="S8" s="21">
        <v>3</v>
      </c>
      <c r="T8" s="55" t="s">
        <v>85</v>
      </c>
      <c r="U8" s="21"/>
      <c r="V8" s="14"/>
      <c r="W8" s="55"/>
      <c r="X8" s="20"/>
      <c r="Y8" s="12"/>
      <c r="Z8" s="66"/>
      <c r="AA8" s="59"/>
      <c r="AB8" s="45"/>
      <c r="AC8" s="64"/>
      <c r="AD8" s="103" t="s">
        <v>664</v>
      </c>
      <c r="AE8" s="166" t="s">
        <v>550</v>
      </c>
    </row>
    <row r="9" spans="1:31" s="6" customFormat="1" ht="12.75">
      <c r="A9" s="102" t="s">
        <v>551</v>
      </c>
      <c r="B9" s="18" t="s">
        <v>552</v>
      </c>
      <c r="C9" s="88"/>
      <c r="D9" s="165"/>
      <c r="E9" s="165"/>
      <c r="F9" s="165"/>
      <c r="G9" s="165"/>
      <c r="H9" s="165"/>
      <c r="I9" s="12"/>
      <c r="J9" s="12" t="s">
        <v>32</v>
      </c>
      <c r="K9" s="12"/>
      <c r="L9" s="12"/>
      <c r="M9" s="165"/>
      <c r="N9" s="164"/>
      <c r="O9" s="21">
        <v>2</v>
      </c>
      <c r="P9" s="14"/>
      <c r="Q9" s="14"/>
      <c r="R9" s="22"/>
      <c r="S9" s="21">
        <v>3</v>
      </c>
      <c r="T9" s="55" t="s">
        <v>85</v>
      </c>
      <c r="U9" s="21"/>
      <c r="V9" s="14"/>
      <c r="W9" s="55"/>
      <c r="X9" s="20"/>
      <c r="Y9" s="12"/>
      <c r="Z9" s="66"/>
      <c r="AA9" s="59"/>
      <c r="AB9" s="45"/>
      <c r="AC9" s="64"/>
      <c r="AD9" s="239" t="s">
        <v>521</v>
      </c>
      <c r="AE9" s="166" t="s">
        <v>553</v>
      </c>
    </row>
    <row r="10" spans="1:31" s="6" customFormat="1" ht="12.75">
      <c r="A10" s="307" t="s">
        <v>665</v>
      </c>
      <c r="B10" s="18" t="s">
        <v>666</v>
      </c>
      <c r="C10" s="88"/>
      <c r="D10" s="165"/>
      <c r="E10" s="165"/>
      <c r="F10" s="165"/>
      <c r="G10" s="165"/>
      <c r="H10" s="165"/>
      <c r="I10" s="12" t="s">
        <v>32</v>
      </c>
      <c r="J10" s="12"/>
      <c r="K10" s="12"/>
      <c r="L10" s="12"/>
      <c r="M10" s="165"/>
      <c r="N10" s="164"/>
      <c r="O10" s="21">
        <v>2</v>
      </c>
      <c r="P10" s="14"/>
      <c r="Q10" s="14"/>
      <c r="R10" s="22"/>
      <c r="S10" s="21">
        <v>2</v>
      </c>
      <c r="T10" s="55" t="s">
        <v>85</v>
      </c>
      <c r="U10" s="21"/>
      <c r="V10" s="14"/>
      <c r="W10" s="55"/>
      <c r="X10" s="20"/>
      <c r="Y10" s="12"/>
      <c r="Z10" s="66"/>
      <c r="AA10" s="59"/>
      <c r="AB10" s="45"/>
      <c r="AC10" s="64"/>
      <c r="AD10" s="239" t="s">
        <v>481</v>
      </c>
      <c r="AE10" s="308" t="s">
        <v>667</v>
      </c>
    </row>
    <row r="11" spans="1:31" s="6" customFormat="1" ht="12.75">
      <c r="A11" s="309" t="s">
        <v>668</v>
      </c>
      <c r="B11" s="18" t="s">
        <v>669</v>
      </c>
      <c r="C11" s="88"/>
      <c r="D11" s="165"/>
      <c r="E11" s="165"/>
      <c r="F11" s="165"/>
      <c r="G11" s="165"/>
      <c r="H11" s="165"/>
      <c r="I11" s="14"/>
      <c r="J11" s="14" t="s">
        <v>32</v>
      </c>
      <c r="K11" s="14"/>
      <c r="L11" s="14"/>
      <c r="M11" s="165"/>
      <c r="N11" s="164"/>
      <c r="O11" s="21">
        <v>2</v>
      </c>
      <c r="P11" s="14"/>
      <c r="Q11" s="14"/>
      <c r="R11" s="22"/>
      <c r="S11" s="21">
        <v>2</v>
      </c>
      <c r="T11" s="55" t="s">
        <v>85</v>
      </c>
      <c r="U11" s="21"/>
      <c r="V11" s="14"/>
      <c r="W11" s="55"/>
      <c r="X11" s="21"/>
      <c r="Y11" s="14"/>
      <c r="Z11" s="233"/>
      <c r="AA11" s="21"/>
      <c r="AB11" s="14"/>
      <c r="AC11" s="233"/>
      <c r="AD11" s="103" t="s">
        <v>564</v>
      </c>
      <c r="AE11" s="166" t="s">
        <v>670</v>
      </c>
    </row>
    <row r="12" spans="1:31" s="6" customFormat="1" ht="12.75">
      <c r="A12" s="102" t="s">
        <v>571</v>
      </c>
      <c r="B12" s="18" t="s">
        <v>671</v>
      </c>
      <c r="C12" s="88"/>
      <c r="D12" s="165"/>
      <c r="E12" s="165"/>
      <c r="F12" s="165"/>
      <c r="G12" s="165"/>
      <c r="H12" s="165"/>
      <c r="I12" s="12"/>
      <c r="J12" s="12" t="s">
        <v>32</v>
      </c>
      <c r="K12" s="12"/>
      <c r="L12" s="12"/>
      <c r="M12" s="165"/>
      <c r="N12" s="164"/>
      <c r="O12" s="21">
        <v>2</v>
      </c>
      <c r="P12" s="14"/>
      <c r="Q12" s="14"/>
      <c r="R12" s="22"/>
      <c r="S12" s="21">
        <v>2</v>
      </c>
      <c r="T12" s="55" t="s">
        <v>85</v>
      </c>
      <c r="U12" s="59"/>
      <c r="V12" s="45"/>
      <c r="W12" s="66"/>
      <c r="X12" s="59"/>
      <c r="Y12" s="45"/>
      <c r="Z12" s="66"/>
      <c r="AA12" s="59"/>
      <c r="AB12" s="45"/>
      <c r="AC12" s="66"/>
      <c r="AD12" s="103" t="s">
        <v>573</v>
      </c>
      <c r="AE12" s="166" t="s">
        <v>574</v>
      </c>
    </row>
    <row r="13" spans="1:31" s="6" customFormat="1" ht="12.75">
      <c r="A13" s="103" t="s">
        <v>588</v>
      </c>
      <c r="B13" s="18" t="s">
        <v>589</v>
      </c>
      <c r="C13" s="88"/>
      <c r="D13" s="165"/>
      <c r="E13" s="165"/>
      <c r="F13" s="165"/>
      <c r="G13" s="165"/>
      <c r="H13" s="165"/>
      <c r="I13" s="12" t="s">
        <v>32</v>
      </c>
      <c r="J13" s="12"/>
      <c r="K13" s="12"/>
      <c r="L13" s="12"/>
      <c r="M13" s="165"/>
      <c r="N13" s="164"/>
      <c r="O13" s="21"/>
      <c r="P13" s="14">
        <v>2</v>
      </c>
      <c r="Q13" s="14"/>
      <c r="R13" s="22"/>
      <c r="S13" s="21">
        <v>2</v>
      </c>
      <c r="T13" s="55" t="s">
        <v>411</v>
      </c>
      <c r="U13" s="20" t="s">
        <v>33</v>
      </c>
      <c r="V13" s="14" t="str">
        <f>'Földrajz tanár közös rész'!A61</f>
        <v>tevekfrtanl18eo</v>
      </c>
      <c r="W13" s="297" t="str">
        <f>'Földrajz tanár közös rész'!B61</f>
        <v>Tevékenységalapú földrajztanítás</v>
      </c>
      <c r="X13" s="62"/>
      <c r="Y13" s="44"/>
      <c r="Z13" s="64"/>
      <c r="AA13" s="59"/>
      <c r="AB13" s="45"/>
      <c r="AC13" s="64"/>
      <c r="AD13" s="239" t="s">
        <v>529</v>
      </c>
      <c r="AE13" s="166" t="s">
        <v>590</v>
      </c>
    </row>
    <row r="14" spans="1:31" s="6" customFormat="1" ht="12.75">
      <c r="A14" s="346" t="s">
        <v>34</v>
      </c>
      <c r="B14" s="347"/>
      <c r="C14" s="84">
        <f aca="true" t="shared" si="0" ref="C14:N14">SUMIF(C8:C13,"=x",$O8:$O13)+SUMIF(C8:C13,"=x",$P8:$P13)+SUMIF(C8:C13,"=x",$Q8:$Q13)</f>
        <v>0</v>
      </c>
      <c r="D14" s="76">
        <f t="shared" si="0"/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29">
        <f t="shared" si="0"/>
        <v>6</v>
      </c>
      <c r="J14" s="29">
        <f t="shared" si="0"/>
        <v>6</v>
      </c>
      <c r="K14" s="29">
        <f t="shared" si="0"/>
        <v>0</v>
      </c>
      <c r="L14" s="29">
        <f t="shared" si="0"/>
        <v>0</v>
      </c>
      <c r="M14" s="76">
        <f t="shared" si="0"/>
        <v>0</v>
      </c>
      <c r="N14" s="77">
        <f t="shared" si="0"/>
        <v>0</v>
      </c>
      <c r="O14" s="348">
        <f>SUM(C14:N14)</f>
        <v>12</v>
      </c>
      <c r="P14" s="349"/>
      <c r="Q14" s="349"/>
      <c r="R14" s="349"/>
      <c r="S14" s="349"/>
      <c r="T14" s="350"/>
      <c r="U14" s="385"/>
      <c r="V14" s="386"/>
      <c r="W14" s="386"/>
      <c r="X14" s="386"/>
      <c r="Y14" s="386"/>
      <c r="Z14" s="386"/>
      <c r="AA14" s="386"/>
      <c r="AB14" s="386"/>
      <c r="AC14" s="386"/>
      <c r="AD14" s="386"/>
      <c r="AE14" s="387"/>
    </row>
    <row r="15" spans="1:31" s="6" customFormat="1" ht="12.75">
      <c r="A15" s="354" t="s">
        <v>35</v>
      </c>
      <c r="B15" s="355"/>
      <c r="C15" s="85">
        <f aca="true" t="shared" si="1" ref="C15:N15">SUMIF(C8:C13,"=x",$S8:$S13)</f>
        <v>0</v>
      </c>
      <c r="D15" s="78">
        <f t="shared" si="1"/>
        <v>0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0</v>
      </c>
      <c r="I15" s="32">
        <f t="shared" si="1"/>
        <v>7</v>
      </c>
      <c r="J15" s="32">
        <f t="shared" si="1"/>
        <v>7</v>
      </c>
      <c r="K15" s="32">
        <f t="shared" si="1"/>
        <v>0</v>
      </c>
      <c r="L15" s="32">
        <f t="shared" si="1"/>
        <v>0</v>
      </c>
      <c r="M15" s="78">
        <f t="shared" si="1"/>
        <v>0</v>
      </c>
      <c r="N15" s="79">
        <f t="shared" si="1"/>
        <v>0</v>
      </c>
      <c r="O15" s="356">
        <f>SUM(C15:N15)</f>
        <v>14</v>
      </c>
      <c r="P15" s="357"/>
      <c r="Q15" s="357"/>
      <c r="R15" s="357"/>
      <c r="S15" s="357"/>
      <c r="T15" s="358"/>
      <c r="U15" s="385"/>
      <c r="V15" s="386"/>
      <c r="W15" s="386"/>
      <c r="X15" s="386"/>
      <c r="Y15" s="386"/>
      <c r="Z15" s="386"/>
      <c r="AA15" s="386"/>
      <c r="AB15" s="386"/>
      <c r="AC15" s="386"/>
      <c r="AD15" s="386"/>
      <c r="AE15" s="387"/>
    </row>
    <row r="16" spans="1:31" s="6" customFormat="1" ht="12.75">
      <c r="A16" s="363" t="s">
        <v>36</v>
      </c>
      <c r="B16" s="364"/>
      <c r="C16" s="86">
        <f aca="true" t="shared" si="2" ref="C16:N16">SUMPRODUCT(--(C8:C13="x"),--($T8:$T13="K(5)"))</f>
        <v>0</v>
      </c>
      <c r="D16" s="80">
        <f t="shared" si="2"/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2</v>
      </c>
      <c r="J16" s="80">
        <f t="shared" si="2"/>
        <v>3</v>
      </c>
      <c r="K16" s="80">
        <f t="shared" si="2"/>
        <v>0</v>
      </c>
      <c r="L16" s="80">
        <f t="shared" si="2"/>
        <v>0</v>
      </c>
      <c r="M16" s="80">
        <f t="shared" si="2"/>
        <v>0</v>
      </c>
      <c r="N16" s="81">
        <f t="shared" si="2"/>
        <v>0</v>
      </c>
      <c r="O16" s="365">
        <f>SUM(C16:N16)</f>
        <v>5</v>
      </c>
      <c r="P16" s="366"/>
      <c r="Q16" s="366"/>
      <c r="R16" s="366"/>
      <c r="S16" s="366"/>
      <c r="T16" s="367"/>
      <c r="U16" s="385"/>
      <c r="V16" s="386"/>
      <c r="W16" s="386"/>
      <c r="X16" s="386"/>
      <c r="Y16" s="386"/>
      <c r="Z16" s="386"/>
      <c r="AA16" s="386"/>
      <c r="AB16" s="386"/>
      <c r="AC16" s="386"/>
      <c r="AD16" s="386"/>
      <c r="AE16" s="387"/>
    </row>
    <row r="17" spans="1:31" s="6" customFormat="1" ht="12.75">
      <c r="A17" s="231"/>
      <c r="B17" s="353" t="s">
        <v>672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1"/>
      <c r="P17" s="351"/>
      <c r="Q17" s="351"/>
      <c r="R17" s="351"/>
      <c r="S17" s="351"/>
      <c r="T17" s="351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5"/>
    </row>
    <row r="18" spans="1:31" s="6" customFormat="1" ht="12.75">
      <c r="A18" s="102" t="s">
        <v>542</v>
      </c>
      <c r="B18" s="18" t="s">
        <v>543</v>
      </c>
      <c r="C18" s="88"/>
      <c r="D18" s="165"/>
      <c r="E18" s="165"/>
      <c r="F18" s="165"/>
      <c r="G18" s="165"/>
      <c r="H18" s="165"/>
      <c r="I18" s="12" t="s">
        <v>388</v>
      </c>
      <c r="J18" s="12"/>
      <c r="K18" s="12"/>
      <c r="L18" s="12"/>
      <c r="M18" s="165"/>
      <c r="N18" s="164"/>
      <c r="O18" s="21">
        <v>2</v>
      </c>
      <c r="P18" s="14"/>
      <c r="Q18" s="14"/>
      <c r="R18" s="22"/>
      <c r="S18" s="21">
        <v>2</v>
      </c>
      <c r="T18" s="55" t="s">
        <v>85</v>
      </c>
      <c r="U18" s="21"/>
      <c r="V18" s="14"/>
      <c r="W18" s="55"/>
      <c r="X18" s="20"/>
      <c r="Y18" s="12"/>
      <c r="Z18" s="66"/>
      <c r="AA18" s="59"/>
      <c r="AB18" s="45"/>
      <c r="AC18" s="64"/>
      <c r="AD18" s="239" t="s">
        <v>470</v>
      </c>
      <c r="AE18" s="166" t="s">
        <v>544</v>
      </c>
    </row>
    <row r="19" spans="1:31" s="6" customFormat="1" ht="12.75">
      <c r="A19" s="102" t="s">
        <v>545</v>
      </c>
      <c r="B19" s="18" t="s">
        <v>546</v>
      </c>
      <c r="C19" s="88"/>
      <c r="D19" s="165"/>
      <c r="E19" s="165"/>
      <c r="F19" s="165"/>
      <c r="G19" s="165"/>
      <c r="H19" s="165"/>
      <c r="I19" s="12" t="s">
        <v>388</v>
      </c>
      <c r="J19" s="12"/>
      <c r="K19" s="12"/>
      <c r="L19" s="12"/>
      <c r="M19" s="165"/>
      <c r="N19" s="164"/>
      <c r="O19" s="21">
        <v>2</v>
      </c>
      <c r="P19" s="14"/>
      <c r="Q19" s="14"/>
      <c r="R19" s="22"/>
      <c r="S19" s="21">
        <v>3</v>
      </c>
      <c r="T19" s="55" t="s">
        <v>85</v>
      </c>
      <c r="U19" s="21"/>
      <c r="V19" s="14"/>
      <c r="W19" s="55"/>
      <c r="X19" s="20"/>
      <c r="Y19" s="12"/>
      <c r="Z19" s="66"/>
      <c r="AA19" s="59"/>
      <c r="AB19" s="45"/>
      <c r="AC19" s="64"/>
      <c r="AD19" s="239" t="s">
        <v>521</v>
      </c>
      <c r="AE19" s="145" t="s">
        <v>547</v>
      </c>
    </row>
    <row r="20" spans="1:31" s="6" customFormat="1" ht="12.75">
      <c r="A20" s="102" t="s">
        <v>598</v>
      </c>
      <c r="B20" s="18" t="s">
        <v>599</v>
      </c>
      <c r="C20" s="88"/>
      <c r="D20" s="165"/>
      <c r="E20" s="165"/>
      <c r="F20" s="165"/>
      <c r="G20" s="165"/>
      <c r="H20" s="165"/>
      <c r="I20" s="12" t="s">
        <v>388</v>
      </c>
      <c r="J20" s="12"/>
      <c r="K20" s="12"/>
      <c r="L20" s="12"/>
      <c r="M20" s="165"/>
      <c r="N20" s="164"/>
      <c r="O20" s="21"/>
      <c r="P20" s="14">
        <v>2</v>
      </c>
      <c r="Q20" s="14"/>
      <c r="R20" s="22"/>
      <c r="S20" s="21">
        <v>2</v>
      </c>
      <c r="T20" s="55" t="s">
        <v>411</v>
      </c>
      <c r="U20" s="21"/>
      <c r="V20" s="14"/>
      <c r="W20" s="55"/>
      <c r="X20" s="20"/>
      <c r="Y20" s="12"/>
      <c r="Z20" s="66"/>
      <c r="AA20" s="59"/>
      <c r="AB20" s="45"/>
      <c r="AC20" s="64"/>
      <c r="AD20" s="239" t="s">
        <v>466</v>
      </c>
      <c r="AE20" s="166" t="s">
        <v>600</v>
      </c>
    </row>
    <row r="21" spans="1:31" s="6" customFormat="1" ht="12.75">
      <c r="A21" s="102" t="s">
        <v>601</v>
      </c>
      <c r="B21" s="18" t="s">
        <v>602</v>
      </c>
      <c r="C21" s="88"/>
      <c r="D21" s="165"/>
      <c r="E21" s="165"/>
      <c r="F21" s="165"/>
      <c r="G21" s="165"/>
      <c r="H21" s="165"/>
      <c r="I21" s="12" t="s">
        <v>388</v>
      </c>
      <c r="J21" s="12"/>
      <c r="K21" s="12"/>
      <c r="L21" s="12"/>
      <c r="M21" s="165"/>
      <c r="N21" s="164"/>
      <c r="O21" s="21"/>
      <c r="P21" s="14">
        <v>2</v>
      </c>
      <c r="Q21" s="14"/>
      <c r="R21" s="22"/>
      <c r="S21" s="21">
        <v>2</v>
      </c>
      <c r="T21" s="55" t="s">
        <v>411</v>
      </c>
      <c r="U21" s="21"/>
      <c r="V21" s="14"/>
      <c r="W21" s="55"/>
      <c r="X21" s="20"/>
      <c r="Y21" s="12"/>
      <c r="Z21" s="66"/>
      <c r="AA21" s="59"/>
      <c r="AB21" s="45"/>
      <c r="AC21" s="64"/>
      <c r="AD21" s="239" t="s">
        <v>488</v>
      </c>
      <c r="AE21" s="166" t="s">
        <v>603</v>
      </c>
    </row>
    <row r="22" spans="1:31" s="6" customFormat="1" ht="12.75">
      <c r="A22" s="102" t="s">
        <v>604</v>
      </c>
      <c r="B22" s="18" t="s">
        <v>605</v>
      </c>
      <c r="C22" s="88"/>
      <c r="D22" s="165"/>
      <c r="E22" s="165"/>
      <c r="F22" s="165"/>
      <c r="G22" s="165"/>
      <c r="H22" s="165"/>
      <c r="I22" s="12"/>
      <c r="J22" s="12" t="s">
        <v>388</v>
      </c>
      <c r="K22" s="12"/>
      <c r="L22" s="12"/>
      <c r="M22" s="165"/>
      <c r="N22" s="164"/>
      <c r="O22" s="21"/>
      <c r="P22" s="14">
        <v>2</v>
      </c>
      <c r="Q22" s="14"/>
      <c r="R22" s="22"/>
      <c r="S22" s="21">
        <v>2</v>
      </c>
      <c r="T22" s="55" t="s">
        <v>411</v>
      </c>
      <c r="U22" s="21"/>
      <c r="V22" s="14"/>
      <c r="W22" s="55"/>
      <c r="X22" s="20"/>
      <c r="Y22" s="12"/>
      <c r="Z22" s="66"/>
      <c r="AA22" s="59"/>
      <c r="AB22" s="45"/>
      <c r="AC22" s="64"/>
      <c r="AD22" s="239" t="s">
        <v>573</v>
      </c>
      <c r="AE22" s="166" t="s">
        <v>607</v>
      </c>
    </row>
    <row r="23" spans="1:31" s="6" customFormat="1" ht="12.75">
      <c r="A23" s="346" t="s">
        <v>34</v>
      </c>
      <c r="B23" s="347"/>
      <c r="C23" s="84"/>
      <c r="D23" s="76"/>
      <c r="E23" s="76"/>
      <c r="F23" s="76"/>
      <c r="G23" s="76"/>
      <c r="H23" s="76"/>
      <c r="I23" s="29">
        <v>2</v>
      </c>
      <c r="J23" s="29"/>
      <c r="K23" s="29"/>
      <c r="L23" s="29"/>
      <c r="M23" s="76"/>
      <c r="N23" s="77"/>
      <c r="O23" s="348">
        <f>SUM(C23:N23)</f>
        <v>2</v>
      </c>
      <c r="P23" s="349"/>
      <c r="Q23" s="349"/>
      <c r="R23" s="349"/>
      <c r="S23" s="349"/>
      <c r="T23" s="350"/>
      <c r="U23" s="385"/>
      <c r="V23" s="386"/>
      <c r="W23" s="386"/>
      <c r="X23" s="386"/>
      <c r="Y23" s="386"/>
      <c r="Z23" s="386"/>
      <c r="AA23" s="386"/>
      <c r="AB23" s="386"/>
      <c r="AC23" s="386"/>
      <c r="AD23" s="386"/>
      <c r="AE23" s="387"/>
    </row>
    <row r="24" spans="1:31" s="6" customFormat="1" ht="12.75">
      <c r="A24" s="354" t="s">
        <v>35</v>
      </c>
      <c r="B24" s="355"/>
      <c r="C24" s="85"/>
      <c r="D24" s="78"/>
      <c r="E24" s="78"/>
      <c r="F24" s="78"/>
      <c r="G24" s="78"/>
      <c r="H24" s="78"/>
      <c r="I24" s="32">
        <v>2</v>
      </c>
      <c r="J24" s="32"/>
      <c r="K24" s="32"/>
      <c r="L24" s="32"/>
      <c r="M24" s="78"/>
      <c r="N24" s="79"/>
      <c r="O24" s="356">
        <f>SUM(C24:N24)</f>
        <v>2</v>
      </c>
      <c r="P24" s="357"/>
      <c r="Q24" s="357"/>
      <c r="R24" s="357"/>
      <c r="S24" s="357"/>
      <c r="T24" s="358"/>
      <c r="U24" s="385"/>
      <c r="V24" s="386"/>
      <c r="W24" s="386"/>
      <c r="X24" s="386"/>
      <c r="Y24" s="386"/>
      <c r="Z24" s="386"/>
      <c r="AA24" s="386"/>
      <c r="AB24" s="386"/>
      <c r="AC24" s="386"/>
      <c r="AD24" s="386"/>
      <c r="AE24" s="387"/>
    </row>
    <row r="25" spans="1:31" s="6" customFormat="1" ht="12.75">
      <c r="A25" s="363" t="s">
        <v>36</v>
      </c>
      <c r="B25" s="364"/>
      <c r="C25" s="86"/>
      <c r="D25" s="80"/>
      <c r="E25" s="80"/>
      <c r="F25" s="80"/>
      <c r="G25" s="80"/>
      <c r="H25" s="80"/>
      <c r="I25" s="26"/>
      <c r="J25" s="26"/>
      <c r="K25" s="26"/>
      <c r="L25" s="26"/>
      <c r="M25" s="80"/>
      <c r="N25" s="81"/>
      <c r="O25" s="365">
        <f>SUM(C25:N25)</f>
        <v>0</v>
      </c>
      <c r="P25" s="366"/>
      <c r="Q25" s="366"/>
      <c r="R25" s="366"/>
      <c r="S25" s="366"/>
      <c r="T25" s="367"/>
      <c r="U25" s="385"/>
      <c r="V25" s="386"/>
      <c r="W25" s="386"/>
      <c r="X25" s="386"/>
      <c r="Y25" s="386"/>
      <c r="Z25" s="386"/>
      <c r="AA25" s="386"/>
      <c r="AB25" s="386"/>
      <c r="AC25" s="386"/>
      <c r="AD25" s="386"/>
      <c r="AE25" s="387"/>
    </row>
    <row r="26" spans="1:31" s="6" customFormat="1" ht="12.75">
      <c r="A26" s="352" t="s">
        <v>526</v>
      </c>
      <c r="B26" s="353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5"/>
    </row>
    <row r="27" spans="1:31" s="6" customFormat="1" ht="12.75">
      <c r="A27" s="103" t="s">
        <v>645</v>
      </c>
      <c r="B27" s="257" t="s">
        <v>646</v>
      </c>
      <c r="C27" s="88"/>
      <c r="D27" s="165"/>
      <c r="E27" s="165"/>
      <c r="F27" s="165"/>
      <c r="G27" s="165"/>
      <c r="H27" s="165"/>
      <c r="I27" s="12" t="s">
        <v>32</v>
      </c>
      <c r="J27" s="12"/>
      <c r="K27" s="12"/>
      <c r="L27" s="12"/>
      <c r="M27" s="165"/>
      <c r="N27" s="164"/>
      <c r="O27" s="21">
        <v>1</v>
      </c>
      <c r="P27" s="14"/>
      <c r="Q27" s="14"/>
      <c r="R27" s="22"/>
      <c r="S27" s="21">
        <v>1</v>
      </c>
      <c r="T27" s="55" t="s">
        <v>85</v>
      </c>
      <c r="U27" s="21" t="s">
        <v>33</v>
      </c>
      <c r="V27" s="14" t="str">
        <f>'Földrajz tanár közös rész'!A61</f>
        <v>tevekfrtanl18eo</v>
      </c>
      <c r="W27" s="297" t="str">
        <f>'Földrajz tanár közös rész'!B61</f>
        <v>Tevékenységalapú földrajztanítás</v>
      </c>
      <c r="X27" s="65" t="s">
        <v>46</v>
      </c>
      <c r="Y27" s="269" t="str">
        <f>A28</f>
        <v>lh5t2029</v>
      </c>
      <c r="Z27" s="270" t="str">
        <f>B28</f>
        <v>Kompetenciaalapú földrajztanítás</v>
      </c>
      <c r="AA27" s="59"/>
      <c r="AB27" s="45"/>
      <c r="AC27" s="64"/>
      <c r="AD27" s="298" t="s">
        <v>529</v>
      </c>
      <c r="AE27" s="166" t="s">
        <v>647</v>
      </c>
    </row>
    <row r="28" spans="1:31" s="6" customFormat="1" ht="12.75">
      <c r="A28" s="103" t="s">
        <v>648</v>
      </c>
      <c r="B28" s="257" t="s">
        <v>646</v>
      </c>
      <c r="C28" s="88"/>
      <c r="D28" s="165"/>
      <c r="E28" s="165"/>
      <c r="F28" s="165"/>
      <c r="G28" s="165"/>
      <c r="H28" s="165"/>
      <c r="I28" s="12" t="s">
        <v>32</v>
      </c>
      <c r="J28" s="12"/>
      <c r="K28" s="12"/>
      <c r="L28" s="12"/>
      <c r="M28" s="165"/>
      <c r="N28" s="164"/>
      <c r="O28" s="21"/>
      <c r="P28" s="14">
        <v>1</v>
      </c>
      <c r="Q28" s="14"/>
      <c r="R28" s="22"/>
      <c r="S28" s="21">
        <v>1</v>
      </c>
      <c r="T28" s="55" t="s">
        <v>411</v>
      </c>
      <c r="U28" s="20" t="s">
        <v>33</v>
      </c>
      <c r="V28" s="14" t="str">
        <f>'Földrajz tanár közös rész'!A61</f>
        <v>tevekfrtanl18eo</v>
      </c>
      <c r="W28" s="137" t="str">
        <f>'Földrajz tanár közös rész'!B61</f>
        <v>Tevékenységalapú földrajztanítás</v>
      </c>
      <c r="X28" s="20" t="s">
        <v>45</v>
      </c>
      <c r="Y28" s="12" t="s">
        <v>45</v>
      </c>
      <c r="Z28" s="64"/>
      <c r="AA28" s="59"/>
      <c r="AB28" s="45"/>
      <c r="AC28" s="64"/>
      <c r="AD28" s="298" t="s">
        <v>529</v>
      </c>
      <c r="AE28" s="166" t="s">
        <v>647</v>
      </c>
    </row>
    <row r="29" spans="1:31" s="6" customFormat="1" ht="12.75">
      <c r="A29" s="147" t="s">
        <v>649</v>
      </c>
      <c r="B29" s="257" t="s">
        <v>650</v>
      </c>
      <c r="C29" s="88"/>
      <c r="D29" s="165"/>
      <c r="E29" s="165"/>
      <c r="F29" s="165"/>
      <c r="G29" s="165"/>
      <c r="H29" s="165"/>
      <c r="I29" s="12"/>
      <c r="J29" s="12" t="s">
        <v>32</v>
      </c>
      <c r="K29" s="12"/>
      <c r="L29" s="12"/>
      <c r="M29" s="165"/>
      <c r="N29" s="164"/>
      <c r="O29" s="21"/>
      <c r="P29" s="14"/>
      <c r="Q29" s="14">
        <v>2</v>
      </c>
      <c r="R29" s="22"/>
      <c r="S29" s="21">
        <v>2</v>
      </c>
      <c r="T29" s="55" t="s">
        <v>411</v>
      </c>
      <c r="U29" s="20" t="s">
        <v>33</v>
      </c>
      <c r="V29" s="12" t="str">
        <f>'Földrajz tanár közös rész'!A61</f>
        <v>tevekfrtanl18eo</v>
      </c>
      <c r="W29" s="134" t="str">
        <f>'Földrajz tanár közös rész'!B61</f>
        <v>Tevékenységalapú földrajztanítás</v>
      </c>
      <c r="X29" s="20" t="s">
        <v>45</v>
      </c>
      <c r="Y29" s="12" t="s">
        <v>45</v>
      </c>
      <c r="Z29" s="64"/>
      <c r="AA29" s="59"/>
      <c r="AB29" s="45"/>
      <c r="AC29" s="64"/>
      <c r="AD29" s="298" t="s">
        <v>529</v>
      </c>
      <c r="AE29" s="148" t="s">
        <v>651</v>
      </c>
    </row>
    <row r="30" spans="1:31" s="6" customFormat="1" ht="12.75">
      <c r="A30" s="346" t="s">
        <v>34</v>
      </c>
      <c r="B30" s="347"/>
      <c r="C30" s="84">
        <f aca="true" t="shared" si="3" ref="C30:N30">SUMIF(C27:C29,"=x",$O27:$O29)+SUMIF(C27:C29,"=x",$P27:$P29)+SUMIF(C27:C29,"=x",$Q27:$Q29)</f>
        <v>0</v>
      </c>
      <c r="D30" s="76">
        <f t="shared" si="3"/>
        <v>0</v>
      </c>
      <c r="E30" s="76">
        <f t="shared" si="3"/>
        <v>0</v>
      </c>
      <c r="F30" s="76">
        <f t="shared" si="3"/>
        <v>0</v>
      </c>
      <c r="G30" s="76">
        <f t="shared" si="3"/>
        <v>0</v>
      </c>
      <c r="H30" s="76">
        <f t="shared" si="3"/>
        <v>0</v>
      </c>
      <c r="I30" s="29">
        <f t="shared" si="3"/>
        <v>2</v>
      </c>
      <c r="J30" s="29">
        <f t="shared" si="3"/>
        <v>2</v>
      </c>
      <c r="K30" s="29">
        <f t="shared" si="3"/>
        <v>0</v>
      </c>
      <c r="L30" s="29">
        <f t="shared" si="3"/>
        <v>0</v>
      </c>
      <c r="M30" s="76">
        <f t="shared" si="3"/>
        <v>0</v>
      </c>
      <c r="N30" s="77">
        <f t="shared" si="3"/>
        <v>0</v>
      </c>
      <c r="O30" s="348">
        <f>SUM(C30:N30)</f>
        <v>4</v>
      </c>
      <c r="P30" s="349"/>
      <c r="Q30" s="349"/>
      <c r="R30" s="349"/>
      <c r="S30" s="349"/>
      <c r="T30" s="350"/>
      <c r="U30" s="385"/>
      <c r="V30" s="386"/>
      <c r="W30" s="386"/>
      <c r="X30" s="386"/>
      <c r="Y30" s="386"/>
      <c r="Z30" s="386"/>
      <c r="AA30" s="386"/>
      <c r="AB30" s="386"/>
      <c r="AC30" s="386"/>
      <c r="AD30" s="386"/>
      <c r="AE30" s="387"/>
    </row>
    <row r="31" spans="1:31" s="6" customFormat="1" ht="12.75">
      <c r="A31" s="354" t="s">
        <v>35</v>
      </c>
      <c r="B31" s="355"/>
      <c r="C31" s="85">
        <f aca="true" t="shared" si="4" ref="C31:N31">SUMIF(C27:C29,"=x",$S27:$S29)</f>
        <v>0</v>
      </c>
      <c r="D31" s="78">
        <f t="shared" si="4"/>
        <v>0</v>
      </c>
      <c r="E31" s="78">
        <f t="shared" si="4"/>
        <v>0</v>
      </c>
      <c r="F31" s="78">
        <f t="shared" si="4"/>
        <v>0</v>
      </c>
      <c r="G31" s="78">
        <f t="shared" si="4"/>
        <v>0</v>
      </c>
      <c r="H31" s="78">
        <f t="shared" si="4"/>
        <v>0</v>
      </c>
      <c r="I31" s="32">
        <f t="shared" si="4"/>
        <v>2</v>
      </c>
      <c r="J31" s="32">
        <f t="shared" si="4"/>
        <v>2</v>
      </c>
      <c r="K31" s="32">
        <f t="shared" si="4"/>
        <v>0</v>
      </c>
      <c r="L31" s="32">
        <f t="shared" si="4"/>
        <v>0</v>
      </c>
      <c r="M31" s="78">
        <f t="shared" si="4"/>
        <v>0</v>
      </c>
      <c r="N31" s="79">
        <f t="shared" si="4"/>
        <v>0</v>
      </c>
      <c r="O31" s="356">
        <f>SUM(C31:N31)</f>
        <v>4</v>
      </c>
      <c r="P31" s="357"/>
      <c r="Q31" s="357"/>
      <c r="R31" s="357"/>
      <c r="S31" s="357"/>
      <c r="T31" s="358"/>
      <c r="U31" s="385"/>
      <c r="V31" s="386"/>
      <c r="W31" s="386"/>
      <c r="X31" s="386"/>
      <c r="Y31" s="386"/>
      <c r="Z31" s="386"/>
      <c r="AA31" s="386"/>
      <c r="AB31" s="386"/>
      <c r="AC31" s="386"/>
      <c r="AD31" s="386"/>
      <c r="AE31" s="387"/>
    </row>
    <row r="32" spans="1:31" s="6" customFormat="1" ht="12.75">
      <c r="A32" s="363" t="s">
        <v>36</v>
      </c>
      <c r="B32" s="364"/>
      <c r="C32" s="86">
        <f>SUMPRODUCT(--(C27:C29="x"),--($T27:$T29="K(5)"))</f>
        <v>0</v>
      </c>
      <c r="D32" s="80">
        <f aca="true" t="shared" si="5" ref="D32:N32">SUMPRODUCT(--(D27:D29="x"),--($T27:$T29="K(5)"))</f>
        <v>0</v>
      </c>
      <c r="E32" s="80">
        <f t="shared" si="5"/>
        <v>0</v>
      </c>
      <c r="F32" s="80">
        <f t="shared" si="5"/>
        <v>0</v>
      </c>
      <c r="G32" s="80">
        <f t="shared" si="5"/>
        <v>0</v>
      </c>
      <c r="H32" s="80">
        <f t="shared" si="5"/>
        <v>0</v>
      </c>
      <c r="I32" s="80">
        <f t="shared" si="5"/>
        <v>1</v>
      </c>
      <c r="J32" s="80">
        <f t="shared" si="5"/>
        <v>0</v>
      </c>
      <c r="K32" s="80">
        <f t="shared" si="5"/>
        <v>0</v>
      </c>
      <c r="L32" s="80">
        <f t="shared" si="5"/>
        <v>0</v>
      </c>
      <c r="M32" s="80">
        <f t="shared" si="5"/>
        <v>0</v>
      </c>
      <c r="N32" s="81">
        <f t="shared" si="5"/>
        <v>0</v>
      </c>
      <c r="O32" s="399">
        <f>SUM(C32:N32)</f>
        <v>1</v>
      </c>
      <c r="P32" s="366"/>
      <c r="Q32" s="366"/>
      <c r="R32" s="366"/>
      <c r="S32" s="366"/>
      <c r="T32" s="367"/>
      <c r="U32" s="385"/>
      <c r="V32" s="386"/>
      <c r="W32" s="386"/>
      <c r="X32" s="386"/>
      <c r="Y32" s="386"/>
      <c r="Z32" s="386"/>
      <c r="AA32" s="386"/>
      <c r="AB32" s="386"/>
      <c r="AC32" s="386"/>
      <c r="AD32" s="386"/>
      <c r="AE32" s="387"/>
    </row>
    <row r="33" spans="1:31" s="6" customFormat="1" ht="12.75">
      <c r="A33" s="352" t="s">
        <v>37</v>
      </c>
      <c r="B33" s="353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5"/>
    </row>
    <row r="34" spans="1:31" s="6" customFormat="1" ht="12.75">
      <c r="A34" s="103" t="s">
        <v>652</v>
      </c>
      <c r="B34" s="18" t="s">
        <v>38</v>
      </c>
      <c r="C34" s="88"/>
      <c r="D34" s="165"/>
      <c r="E34" s="165"/>
      <c r="F34" s="165"/>
      <c r="G34" s="165"/>
      <c r="H34" s="165"/>
      <c r="I34" s="12"/>
      <c r="J34" s="12" t="s">
        <v>32</v>
      </c>
      <c r="K34" s="96" t="s">
        <v>59</v>
      </c>
      <c r="L34" s="12"/>
      <c r="M34" s="165"/>
      <c r="N34" s="164"/>
      <c r="O34" s="21"/>
      <c r="P34" s="14"/>
      <c r="Q34" s="14"/>
      <c r="R34" s="22"/>
      <c r="S34" s="21">
        <v>2</v>
      </c>
      <c r="T34" s="55" t="s">
        <v>653</v>
      </c>
      <c r="U34" s="65"/>
      <c r="V34" s="269"/>
      <c r="W34" s="270"/>
      <c r="X34" s="65"/>
      <c r="Y34" s="269"/>
      <c r="Z34" s="270"/>
      <c r="AA34" s="65"/>
      <c r="AB34" s="269"/>
      <c r="AC34" s="61"/>
      <c r="AD34" s="35" t="s">
        <v>481</v>
      </c>
      <c r="AE34" s="35" t="s">
        <v>324</v>
      </c>
    </row>
    <row r="35" spans="1:31" s="6" customFormat="1" ht="12.75">
      <c r="A35" s="346" t="s">
        <v>34</v>
      </c>
      <c r="B35" s="347"/>
      <c r="C35" s="84">
        <f aca="true" t="shared" si="6" ref="C35:K35">SUMIF(C34:C34,"=x",$O34:$O34)+SUMIF(C34:C34,"=x",$P34:$P34)+SUMIF(C34:C34,"=x",$Q34:$Q34)</f>
        <v>0</v>
      </c>
      <c r="D35" s="76">
        <f t="shared" si="6"/>
        <v>0</v>
      </c>
      <c r="E35" s="76">
        <f t="shared" si="6"/>
        <v>0</v>
      </c>
      <c r="F35" s="76">
        <f t="shared" si="6"/>
        <v>0</v>
      </c>
      <c r="G35" s="76">
        <f t="shared" si="6"/>
        <v>0</v>
      </c>
      <c r="H35" s="76">
        <f t="shared" si="6"/>
        <v>0</v>
      </c>
      <c r="I35" s="29">
        <f t="shared" si="6"/>
        <v>0</v>
      </c>
      <c r="J35" s="29">
        <f t="shared" si="6"/>
        <v>0</v>
      </c>
      <c r="K35" s="29">
        <f t="shared" si="6"/>
        <v>0</v>
      </c>
      <c r="L35" s="29"/>
      <c r="M35" s="76">
        <f>SUMIF(M34:M34,"=x",$O34:$O34)+SUMIF(M34:M34,"=x",$P34:$P34)+SUMIF(M34:M34,"=x",$Q34:$Q34)</f>
        <v>0</v>
      </c>
      <c r="N35" s="77">
        <f>SUMIF(N34:N34,"=x",$O34:$O34)+SUMIF(N34:N34,"=x",$P34:$P34)+SUMIF(N34:N34,"=x",$Q34:$Q34)</f>
        <v>0</v>
      </c>
      <c r="O35" s="348">
        <f>SUM(C35:N35)</f>
        <v>0</v>
      </c>
      <c r="P35" s="349"/>
      <c r="Q35" s="349"/>
      <c r="R35" s="349"/>
      <c r="S35" s="349"/>
      <c r="T35" s="350"/>
      <c r="U35" s="385"/>
      <c r="V35" s="386"/>
      <c r="W35" s="386"/>
      <c r="X35" s="386"/>
      <c r="Y35" s="386"/>
      <c r="Z35" s="386"/>
      <c r="AA35" s="386"/>
      <c r="AB35" s="386"/>
      <c r="AC35" s="386"/>
      <c r="AD35" s="386"/>
      <c r="AE35" s="387"/>
    </row>
    <row r="36" spans="1:31" s="6" customFormat="1" ht="12.75">
      <c r="A36" s="354" t="s">
        <v>35</v>
      </c>
      <c r="B36" s="355"/>
      <c r="C36" s="85">
        <f aca="true" t="shared" si="7" ref="C36:K36">SUMIF(C34:C34,"=x",$S34:$S34)</f>
        <v>0</v>
      </c>
      <c r="D36" s="78">
        <f t="shared" si="7"/>
        <v>0</v>
      </c>
      <c r="E36" s="78">
        <f t="shared" si="7"/>
        <v>0</v>
      </c>
      <c r="F36" s="78">
        <f t="shared" si="7"/>
        <v>0</v>
      </c>
      <c r="G36" s="78">
        <f t="shared" si="7"/>
        <v>0</v>
      </c>
      <c r="H36" s="78">
        <f t="shared" si="7"/>
        <v>0</v>
      </c>
      <c r="I36" s="32">
        <f t="shared" si="7"/>
        <v>0</v>
      </c>
      <c r="J36" s="32">
        <f t="shared" si="7"/>
        <v>2</v>
      </c>
      <c r="K36" s="32">
        <f t="shared" si="7"/>
        <v>0</v>
      </c>
      <c r="L36" s="32"/>
      <c r="M36" s="78">
        <f>SUMIF(M34:M34,"=x",$S34:$S34)</f>
        <v>0</v>
      </c>
      <c r="N36" s="79">
        <f>SUMIF(N34:N34,"=x",$S34:$S34)</f>
        <v>0</v>
      </c>
      <c r="O36" s="356">
        <f>SUM(C36:N36)</f>
        <v>2</v>
      </c>
      <c r="P36" s="357"/>
      <c r="Q36" s="357"/>
      <c r="R36" s="357"/>
      <c r="S36" s="357"/>
      <c r="T36" s="358"/>
      <c r="U36" s="385"/>
      <c r="V36" s="386"/>
      <c r="W36" s="386"/>
      <c r="X36" s="386"/>
      <c r="Y36" s="386"/>
      <c r="Z36" s="386"/>
      <c r="AA36" s="386"/>
      <c r="AB36" s="386"/>
      <c r="AC36" s="386"/>
      <c r="AD36" s="386"/>
      <c r="AE36" s="387"/>
    </row>
    <row r="37" spans="1:31" s="6" customFormat="1" ht="12.75">
      <c r="A37" s="363" t="s">
        <v>36</v>
      </c>
      <c r="B37" s="364"/>
      <c r="C37" s="86">
        <f aca="true" t="shared" si="8" ref="C37:K37">SUMPRODUCT(--(C34:C34="x"),--($T34:$T34="K"))</f>
        <v>0</v>
      </c>
      <c r="D37" s="80">
        <f t="shared" si="8"/>
        <v>0</v>
      </c>
      <c r="E37" s="80">
        <f t="shared" si="8"/>
        <v>0</v>
      </c>
      <c r="F37" s="80">
        <f t="shared" si="8"/>
        <v>0</v>
      </c>
      <c r="G37" s="80">
        <f t="shared" si="8"/>
        <v>0</v>
      </c>
      <c r="H37" s="80">
        <f t="shared" si="8"/>
        <v>0</v>
      </c>
      <c r="I37" s="26">
        <f t="shared" si="8"/>
        <v>0</v>
      </c>
      <c r="J37" s="26">
        <f t="shared" si="8"/>
        <v>1</v>
      </c>
      <c r="K37" s="26">
        <f t="shared" si="8"/>
        <v>0</v>
      </c>
      <c r="L37" s="26"/>
      <c r="M37" s="80">
        <f>SUMPRODUCT(--(M34:M34="x"),--($T34:$T34="K"))</f>
        <v>0</v>
      </c>
      <c r="N37" s="81">
        <f>SUMPRODUCT(--(N34:N34="x"),--($T34:$T34="K"))</f>
        <v>0</v>
      </c>
      <c r="O37" s="365">
        <f>SUM(C37:N37)</f>
        <v>1</v>
      </c>
      <c r="P37" s="366"/>
      <c r="Q37" s="366"/>
      <c r="R37" s="366"/>
      <c r="S37" s="366"/>
      <c r="T37" s="367"/>
      <c r="U37" s="385"/>
      <c r="V37" s="386"/>
      <c r="W37" s="386"/>
      <c r="X37" s="386"/>
      <c r="Y37" s="386"/>
      <c r="Z37" s="386"/>
      <c r="AA37" s="386"/>
      <c r="AB37" s="386"/>
      <c r="AC37" s="386"/>
      <c r="AD37" s="386"/>
      <c r="AE37" s="387"/>
    </row>
    <row r="38" spans="1:31" s="6" customFormat="1" ht="12.75">
      <c r="A38" s="352" t="s">
        <v>39</v>
      </c>
      <c r="B38" s="353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5"/>
    </row>
    <row r="39" spans="1:31" s="6" customFormat="1" ht="12.75">
      <c r="A39" s="103" t="s">
        <v>654</v>
      </c>
      <c r="B39" s="173" t="s">
        <v>61</v>
      </c>
      <c r="C39" s="88"/>
      <c r="D39" s="165"/>
      <c r="E39" s="165"/>
      <c r="F39" s="165"/>
      <c r="G39" s="165"/>
      <c r="H39" s="165"/>
      <c r="I39" s="12" t="s">
        <v>59</v>
      </c>
      <c r="J39" s="12" t="s">
        <v>32</v>
      </c>
      <c r="K39" s="96" t="s">
        <v>59</v>
      </c>
      <c r="L39" s="12"/>
      <c r="M39" s="165"/>
      <c r="N39" s="164"/>
      <c r="O39" s="21"/>
      <c r="P39" s="14">
        <v>2</v>
      </c>
      <c r="Q39" s="14"/>
      <c r="R39" s="22"/>
      <c r="S39" s="21">
        <v>2</v>
      </c>
      <c r="T39" s="55" t="s">
        <v>411</v>
      </c>
      <c r="U39" s="20" t="s">
        <v>33</v>
      </c>
      <c r="V39" s="12" t="str">
        <f>'Földrajz tanár közös rész'!A61</f>
        <v>tevekfrtanl18eo</v>
      </c>
      <c r="W39" s="134" t="str">
        <f>'Földrajz tanár közös rész'!B61</f>
        <v>Tevékenységalapú földrajztanítás</v>
      </c>
      <c r="X39" s="21"/>
      <c r="Y39" s="14"/>
      <c r="Z39" s="55"/>
      <c r="AA39" s="59"/>
      <c r="AB39" s="45"/>
      <c r="AC39" s="66"/>
      <c r="AD39" s="298" t="s">
        <v>529</v>
      </c>
      <c r="AE39" s="166" t="s">
        <v>655</v>
      </c>
    </row>
    <row r="40" spans="1:31" s="6" customFormat="1" ht="12.75">
      <c r="A40" s="103" t="s">
        <v>656</v>
      </c>
      <c r="B40" s="145" t="s">
        <v>657</v>
      </c>
      <c r="C40" s="88"/>
      <c r="D40" s="165"/>
      <c r="E40" s="165"/>
      <c r="F40" s="165"/>
      <c r="G40" s="165"/>
      <c r="H40" s="165"/>
      <c r="I40" s="12"/>
      <c r="J40" s="12"/>
      <c r="K40" s="12" t="s">
        <v>32</v>
      </c>
      <c r="L40" s="96" t="s">
        <v>59</v>
      </c>
      <c r="M40" s="165"/>
      <c r="N40" s="164"/>
      <c r="O40" s="21"/>
      <c r="P40" s="14">
        <v>1</v>
      </c>
      <c r="Q40" s="14"/>
      <c r="R40" s="22"/>
      <c r="S40" s="21">
        <v>1</v>
      </c>
      <c r="T40" s="55" t="s">
        <v>437</v>
      </c>
      <c r="U40" s="59"/>
      <c r="V40" s="45"/>
      <c r="W40" s="66"/>
      <c r="X40" s="59"/>
      <c r="Y40" s="45"/>
      <c r="Z40" s="66"/>
      <c r="AA40" s="59"/>
      <c r="AB40" s="45"/>
      <c r="AC40" s="66"/>
      <c r="AD40" s="298" t="s">
        <v>529</v>
      </c>
      <c r="AE40" s="166" t="s">
        <v>658</v>
      </c>
    </row>
    <row r="41" spans="1:31" s="6" customFormat="1" ht="13.5" thickBot="1">
      <c r="A41" s="266" t="s">
        <v>659</v>
      </c>
      <c r="B41" s="306" t="s">
        <v>660</v>
      </c>
      <c r="C41" s="88"/>
      <c r="D41" s="165"/>
      <c r="E41" s="165"/>
      <c r="F41" s="165"/>
      <c r="G41" s="165"/>
      <c r="H41" s="165"/>
      <c r="I41" s="12"/>
      <c r="J41" s="12"/>
      <c r="K41" s="12"/>
      <c r="L41" s="12" t="s">
        <v>32</v>
      </c>
      <c r="M41" s="96" t="s">
        <v>59</v>
      </c>
      <c r="N41" s="164"/>
      <c r="O41" s="21"/>
      <c r="P41" s="14">
        <v>1</v>
      </c>
      <c r="Q41" s="14"/>
      <c r="R41" s="22"/>
      <c r="S41" s="21">
        <v>1</v>
      </c>
      <c r="T41" s="55" t="s">
        <v>437</v>
      </c>
      <c r="U41" s="20"/>
      <c r="V41" s="12"/>
      <c r="W41" s="66"/>
      <c r="X41" s="59"/>
      <c r="Y41" s="45"/>
      <c r="Z41" s="66"/>
      <c r="AA41" s="59"/>
      <c r="AB41" s="45"/>
      <c r="AC41" s="66"/>
      <c r="AD41" s="298" t="s">
        <v>529</v>
      </c>
      <c r="AE41" s="166" t="s">
        <v>661</v>
      </c>
    </row>
    <row r="42" spans="1:31" s="6" customFormat="1" ht="12.75">
      <c r="A42" s="346" t="s">
        <v>34</v>
      </c>
      <c r="B42" s="347"/>
      <c r="C42" s="84">
        <f aca="true" t="shared" si="9" ref="C42:N42">SUMIF(C39:C41,"=x",$O39:$O41)+SUMIF(C39:C41,"=x",$P39:$P41)+SUMIF(C39:C41,"=x",$Q39:$Q41)</f>
        <v>0</v>
      </c>
      <c r="D42" s="76">
        <f t="shared" si="9"/>
        <v>0</v>
      </c>
      <c r="E42" s="76">
        <f t="shared" si="9"/>
        <v>0</v>
      </c>
      <c r="F42" s="76">
        <f t="shared" si="9"/>
        <v>0</v>
      </c>
      <c r="G42" s="76">
        <f t="shared" si="9"/>
        <v>0</v>
      </c>
      <c r="H42" s="76">
        <f t="shared" si="9"/>
        <v>0</v>
      </c>
      <c r="I42" s="29">
        <f t="shared" si="9"/>
        <v>0</v>
      </c>
      <c r="J42" s="29">
        <f t="shared" si="9"/>
        <v>2</v>
      </c>
      <c r="K42" s="29">
        <f t="shared" si="9"/>
        <v>1</v>
      </c>
      <c r="L42" s="29">
        <f t="shared" si="9"/>
        <v>1</v>
      </c>
      <c r="M42" s="76">
        <f t="shared" si="9"/>
        <v>0</v>
      </c>
      <c r="N42" s="77">
        <f t="shared" si="9"/>
        <v>0</v>
      </c>
      <c r="O42" s="348">
        <f>SUM(C42:N42)</f>
        <v>4</v>
      </c>
      <c r="P42" s="349"/>
      <c r="Q42" s="349"/>
      <c r="R42" s="349"/>
      <c r="S42" s="349"/>
      <c r="T42" s="350"/>
      <c r="U42" s="385"/>
      <c r="V42" s="386"/>
      <c r="W42" s="386"/>
      <c r="X42" s="386"/>
      <c r="Y42" s="386"/>
      <c r="Z42" s="386"/>
      <c r="AA42" s="386"/>
      <c r="AB42" s="386"/>
      <c r="AC42" s="386"/>
      <c r="AD42" s="386"/>
      <c r="AE42" s="387"/>
    </row>
    <row r="43" spans="1:31" s="6" customFormat="1" ht="12.75">
      <c r="A43" s="354" t="s">
        <v>35</v>
      </c>
      <c r="B43" s="355"/>
      <c r="C43" s="85">
        <f aca="true" t="shared" si="10" ref="C43:N43">SUMIF(C39:C41,"=x",$S39:$S41)</f>
        <v>0</v>
      </c>
      <c r="D43" s="78">
        <f t="shared" si="10"/>
        <v>0</v>
      </c>
      <c r="E43" s="78">
        <f t="shared" si="10"/>
        <v>0</v>
      </c>
      <c r="F43" s="78">
        <f t="shared" si="10"/>
        <v>0</v>
      </c>
      <c r="G43" s="78">
        <f t="shared" si="10"/>
        <v>0</v>
      </c>
      <c r="H43" s="78">
        <f t="shared" si="10"/>
        <v>0</v>
      </c>
      <c r="I43" s="32">
        <f t="shared" si="10"/>
        <v>0</v>
      </c>
      <c r="J43" s="32">
        <f t="shared" si="10"/>
        <v>2</v>
      </c>
      <c r="K43" s="32">
        <f t="shared" si="10"/>
        <v>1</v>
      </c>
      <c r="L43" s="32">
        <f t="shared" si="10"/>
        <v>1</v>
      </c>
      <c r="M43" s="78">
        <f t="shared" si="10"/>
        <v>0</v>
      </c>
      <c r="N43" s="79">
        <f t="shared" si="10"/>
        <v>0</v>
      </c>
      <c r="O43" s="356">
        <f>SUM(C43:N43)</f>
        <v>4</v>
      </c>
      <c r="P43" s="357"/>
      <c r="Q43" s="357"/>
      <c r="R43" s="357"/>
      <c r="S43" s="357"/>
      <c r="T43" s="358"/>
      <c r="U43" s="385"/>
      <c r="V43" s="386"/>
      <c r="W43" s="386"/>
      <c r="X43" s="386"/>
      <c r="Y43" s="386"/>
      <c r="Z43" s="386"/>
      <c r="AA43" s="386"/>
      <c r="AB43" s="386"/>
      <c r="AC43" s="386"/>
      <c r="AD43" s="386"/>
      <c r="AE43" s="387"/>
    </row>
    <row r="44" spans="1:31" s="6" customFormat="1" ht="12.75">
      <c r="A44" s="363" t="s">
        <v>36</v>
      </c>
      <c r="B44" s="364"/>
      <c r="C44" s="86">
        <f>SUMPRODUCT(--(C39:C41="x"),--($T39:$T41="K"))</f>
        <v>0</v>
      </c>
      <c r="D44" s="80">
        <f aca="true" t="shared" si="11" ref="D44:N44">SUMPRODUCT(--(D39:D41="x"),--($T39:$T41="K"))</f>
        <v>0</v>
      </c>
      <c r="E44" s="80">
        <f t="shared" si="11"/>
        <v>0</v>
      </c>
      <c r="F44" s="80">
        <f t="shared" si="11"/>
        <v>0</v>
      </c>
      <c r="G44" s="80">
        <f t="shared" si="11"/>
        <v>0</v>
      </c>
      <c r="H44" s="80">
        <f t="shared" si="11"/>
        <v>0</v>
      </c>
      <c r="I44" s="26">
        <f t="shared" si="11"/>
        <v>0</v>
      </c>
      <c r="J44" s="26">
        <f t="shared" si="11"/>
        <v>0</v>
      </c>
      <c r="K44" s="26">
        <f t="shared" si="11"/>
        <v>0</v>
      </c>
      <c r="L44" s="26">
        <f t="shared" si="11"/>
        <v>0</v>
      </c>
      <c r="M44" s="80">
        <f t="shared" si="11"/>
        <v>0</v>
      </c>
      <c r="N44" s="81">
        <f t="shared" si="11"/>
        <v>0</v>
      </c>
      <c r="O44" s="365">
        <f>SUM(C44:N44)</f>
        <v>0</v>
      </c>
      <c r="P44" s="366"/>
      <c r="Q44" s="366"/>
      <c r="R44" s="366"/>
      <c r="S44" s="366"/>
      <c r="T44" s="367"/>
      <c r="U44" s="385"/>
      <c r="V44" s="386"/>
      <c r="W44" s="386"/>
      <c r="X44" s="386"/>
      <c r="Y44" s="386"/>
      <c r="Z44" s="386"/>
      <c r="AA44" s="386"/>
      <c r="AB44" s="386"/>
      <c r="AC44" s="386"/>
      <c r="AD44" s="386"/>
      <c r="AE44" s="387"/>
    </row>
    <row r="45" spans="1:31" s="6" customFormat="1" ht="12.75">
      <c r="A45" s="352" t="s">
        <v>9</v>
      </c>
      <c r="B45" s="353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5"/>
    </row>
    <row r="46" spans="1:31" s="6" customFormat="1" ht="12.75">
      <c r="A46" s="346" t="s">
        <v>34</v>
      </c>
      <c r="B46" s="347"/>
      <c r="C46" s="84">
        <f aca="true" t="shared" si="12" ref="C46:N46">SUMIF($A1:$A45,$A46,C1:C45)</f>
        <v>0</v>
      </c>
      <c r="D46" s="76">
        <f t="shared" si="12"/>
        <v>0</v>
      </c>
      <c r="E46" s="76">
        <f t="shared" si="12"/>
        <v>0</v>
      </c>
      <c r="F46" s="76">
        <f t="shared" si="12"/>
        <v>0</v>
      </c>
      <c r="G46" s="76">
        <f t="shared" si="12"/>
        <v>0</v>
      </c>
      <c r="H46" s="76">
        <f t="shared" si="12"/>
        <v>0</v>
      </c>
      <c r="I46" s="29">
        <f t="shared" si="12"/>
        <v>10</v>
      </c>
      <c r="J46" s="29">
        <f t="shared" si="12"/>
        <v>10</v>
      </c>
      <c r="K46" s="29">
        <f t="shared" si="12"/>
        <v>1</v>
      </c>
      <c r="L46" s="29">
        <f t="shared" si="12"/>
        <v>1</v>
      </c>
      <c r="M46" s="76">
        <f t="shared" si="12"/>
        <v>0</v>
      </c>
      <c r="N46" s="77">
        <f t="shared" si="12"/>
        <v>0</v>
      </c>
      <c r="O46" s="348">
        <f>SUM(C46:N46)</f>
        <v>22</v>
      </c>
      <c r="P46" s="349"/>
      <c r="Q46" s="349"/>
      <c r="R46" s="349"/>
      <c r="S46" s="349"/>
      <c r="T46" s="350"/>
      <c r="U46" s="385"/>
      <c r="V46" s="386"/>
      <c r="W46" s="386"/>
      <c r="X46" s="386"/>
      <c r="Y46" s="386"/>
      <c r="Z46" s="386"/>
      <c r="AA46" s="386"/>
      <c r="AB46" s="386"/>
      <c r="AC46" s="386"/>
      <c r="AD46" s="386"/>
      <c r="AE46" s="387"/>
    </row>
    <row r="47" spans="1:31" s="6" customFormat="1" ht="12.75">
      <c r="A47" s="354" t="s">
        <v>35</v>
      </c>
      <c r="B47" s="355"/>
      <c r="C47" s="85">
        <f aca="true" t="shared" si="13" ref="C47:N48">SUMIF($A4:$A46,$A47,C4:C46)</f>
        <v>0</v>
      </c>
      <c r="D47" s="78">
        <f t="shared" si="13"/>
        <v>0</v>
      </c>
      <c r="E47" s="78">
        <f t="shared" si="13"/>
        <v>0</v>
      </c>
      <c r="F47" s="78">
        <f t="shared" si="13"/>
        <v>0</v>
      </c>
      <c r="G47" s="78">
        <f t="shared" si="13"/>
        <v>0</v>
      </c>
      <c r="H47" s="78">
        <f t="shared" si="13"/>
        <v>0</v>
      </c>
      <c r="I47" s="32">
        <f t="shared" si="13"/>
        <v>11</v>
      </c>
      <c r="J47" s="32">
        <f t="shared" si="13"/>
        <v>13</v>
      </c>
      <c r="K47" s="32">
        <f t="shared" si="13"/>
        <v>1</v>
      </c>
      <c r="L47" s="32">
        <f t="shared" si="13"/>
        <v>1</v>
      </c>
      <c r="M47" s="78">
        <f t="shared" si="13"/>
        <v>0</v>
      </c>
      <c r="N47" s="79">
        <f t="shared" si="13"/>
        <v>0</v>
      </c>
      <c r="O47" s="356">
        <f>SUM(C47:N47)</f>
        <v>26</v>
      </c>
      <c r="P47" s="357"/>
      <c r="Q47" s="357"/>
      <c r="R47" s="357"/>
      <c r="S47" s="357"/>
      <c r="T47" s="358"/>
      <c r="U47" s="385"/>
      <c r="V47" s="386"/>
      <c r="W47" s="386"/>
      <c r="X47" s="386"/>
      <c r="Y47" s="386"/>
      <c r="Z47" s="386"/>
      <c r="AA47" s="386"/>
      <c r="AB47" s="386"/>
      <c r="AC47" s="386"/>
      <c r="AD47" s="386"/>
      <c r="AE47" s="387"/>
    </row>
    <row r="48" spans="1:31" s="6" customFormat="1" ht="12.75">
      <c r="A48" s="363" t="s">
        <v>36</v>
      </c>
      <c r="B48" s="364"/>
      <c r="C48" s="86">
        <f t="shared" si="13"/>
        <v>0</v>
      </c>
      <c r="D48" s="80">
        <f t="shared" si="13"/>
        <v>0</v>
      </c>
      <c r="E48" s="80">
        <f t="shared" si="13"/>
        <v>0</v>
      </c>
      <c r="F48" s="80">
        <f t="shared" si="13"/>
        <v>0</v>
      </c>
      <c r="G48" s="80">
        <f t="shared" si="13"/>
        <v>0</v>
      </c>
      <c r="H48" s="80">
        <f t="shared" si="13"/>
        <v>0</v>
      </c>
      <c r="I48" s="26">
        <f t="shared" si="13"/>
        <v>3</v>
      </c>
      <c r="J48" s="26">
        <f t="shared" si="13"/>
        <v>4</v>
      </c>
      <c r="K48" s="26">
        <f t="shared" si="13"/>
        <v>0</v>
      </c>
      <c r="L48" s="26">
        <f t="shared" si="13"/>
        <v>0</v>
      </c>
      <c r="M48" s="80">
        <f t="shared" si="13"/>
        <v>0</v>
      </c>
      <c r="N48" s="81">
        <f t="shared" si="13"/>
        <v>0</v>
      </c>
      <c r="O48" s="365">
        <f>SUM(C48:N48)</f>
        <v>7</v>
      </c>
      <c r="P48" s="366"/>
      <c r="Q48" s="366"/>
      <c r="R48" s="366"/>
      <c r="S48" s="366"/>
      <c r="T48" s="367"/>
      <c r="U48" s="385"/>
      <c r="V48" s="386"/>
      <c r="W48" s="386"/>
      <c r="X48" s="386"/>
      <c r="Y48" s="386"/>
      <c r="Z48" s="386"/>
      <c r="AA48" s="386"/>
      <c r="AB48" s="386"/>
      <c r="AC48" s="386"/>
      <c r="AD48" s="386"/>
      <c r="AE48" s="387"/>
    </row>
    <row r="49" spans="1:31" s="6" customFormat="1" ht="13.5" thickBot="1">
      <c r="A49" s="374" t="s">
        <v>42</v>
      </c>
      <c r="B49" s="375"/>
      <c r="C49" s="87"/>
      <c r="D49" s="82"/>
      <c r="E49" s="82"/>
      <c r="F49" s="82"/>
      <c r="G49" s="82"/>
      <c r="H49" s="82"/>
      <c r="I49" s="71">
        <f>10+2</f>
        <v>12</v>
      </c>
      <c r="J49" s="71">
        <f>10+4</f>
        <v>14</v>
      </c>
      <c r="K49" s="71">
        <f>0+1</f>
        <v>1</v>
      </c>
      <c r="L49" s="71">
        <f>0+1</f>
        <v>1</v>
      </c>
      <c r="M49" s="82"/>
      <c r="N49" s="83"/>
      <c r="O49" s="376">
        <f>SUM(C49:N49)</f>
        <v>28</v>
      </c>
      <c r="P49" s="377"/>
      <c r="Q49" s="377"/>
      <c r="R49" s="377"/>
      <c r="S49" s="377"/>
      <c r="T49" s="378"/>
      <c r="U49" s="398"/>
      <c r="V49" s="377"/>
      <c r="W49" s="377"/>
      <c r="X49" s="377"/>
      <c r="Y49" s="377"/>
      <c r="Z49" s="377"/>
      <c r="AA49" s="377"/>
      <c r="AB49" s="377"/>
      <c r="AC49" s="377"/>
      <c r="AD49" s="377"/>
      <c r="AE49" s="378"/>
    </row>
    <row r="50" spans="1:31" s="6" customFormat="1" ht="12.75">
      <c r="A50" s="310"/>
      <c r="B50" s="311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</row>
    <row r="51" spans="1:31" s="6" customFormat="1" ht="12.75">
      <c r="A51" s="310"/>
      <c r="B51" s="311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98" t="s">
        <v>62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97" t="s">
        <v>63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98" t="s">
        <v>233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14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95">
    <mergeCell ref="A48:B48"/>
    <mergeCell ref="O48:T48"/>
    <mergeCell ref="U48:AE48"/>
    <mergeCell ref="A49:B49"/>
    <mergeCell ref="O49:T49"/>
    <mergeCell ref="U49:AE49"/>
    <mergeCell ref="A46:B46"/>
    <mergeCell ref="O46:T46"/>
    <mergeCell ref="U46:AE46"/>
    <mergeCell ref="A47:B47"/>
    <mergeCell ref="O47:T47"/>
    <mergeCell ref="U47:AE47"/>
    <mergeCell ref="A44:B44"/>
    <mergeCell ref="O44:T44"/>
    <mergeCell ref="U44:AE44"/>
    <mergeCell ref="A45:B45"/>
    <mergeCell ref="C45:N45"/>
    <mergeCell ref="O45:T45"/>
    <mergeCell ref="U45:AE45"/>
    <mergeCell ref="A42:B42"/>
    <mergeCell ref="O42:T42"/>
    <mergeCell ref="U42:AE42"/>
    <mergeCell ref="A43:B43"/>
    <mergeCell ref="O43:T43"/>
    <mergeCell ref="U43:AE43"/>
    <mergeCell ref="A37:B37"/>
    <mergeCell ref="O37:T37"/>
    <mergeCell ref="U37:AE37"/>
    <mergeCell ref="A38:B38"/>
    <mergeCell ref="C38:N38"/>
    <mergeCell ref="O38:T38"/>
    <mergeCell ref="U38:AE38"/>
    <mergeCell ref="A35:B35"/>
    <mergeCell ref="O35:T35"/>
    <mergeCell ref="U35:AE35"/>
    <mergeCell ref="A36:B36"/>
    <mergeCell ref="O36:T36"/>
    <mergeCell ref="U36:AE36"/>
    <mergeCell ref="A32:B32"/>
    <mergeCell ref="O32:T32"/>
    <mergeCell ref="U32:AE32"/>
    <mergeCell ref="A33:B33"/>
    <mergeCell ref="C33:N33"/>
    <mergeCell ref="O33:T33"/>
    <mergeCell ref="U33:AE33"/>
    <mergeCell ref="A30:B30"/>
    <mergeCell ref="O30:T30"/>
    <mergeCell ref="U30:AE30"/>
    <mergeCell ref="A31:B31"/>
    <mergeCell ref="O31:T31"/>
    <mergeCell ref="U31:AE31"/>
    <mergeCell ref="A25:B25"/>
    <mergeCell ref="O25:T25"/>
    <mergeCell ref="U25:AE25"/>
    <mergeCell ref="A26:B26"/>
    <mergeCell ref="C26:N26"/>
    <mergeCell ref="O26:T26"/>
    <mergeCell ref="U26:AE26"/>
    <mergeCell ref="A23:B23"/>
    <mergeCell ref="O23:T23"/>
    <mergeCell ref="U23:AE23"/>
    <mergeCell ref="A24:B24"/>
    <mergeCell ref="O24:T24"/>
    <mergeCell ref="U24:AE24"/>
    <mergeCell ref="A16:B16"/>
    <mergeCell ref="O16:T16"/>
    <mergeCell ref="U16:AE16"/>
    <mergeCell ref="B17:N17"/>
    <mergeCell ref="O17:T17"/>
    <mergeCell ref="U17:AE17"/>
    <mergeCell ref="C7:AE7"/>
    <mergeCell ref="A14:B14"/>
    <mergeCell ref="O14:T14"/>
    <mergeCell ref="U14:AE14"/>
    <mergeCell ref="A15:B15"/>
    <mergeCell ref="O15:T15"/>
    <mergeCell ref="U15:AE15"/>
    <mergeCell ref="X4:Z5"/>
    <mergeCell ref="AA4:AC5"/>
    <mergeCell ref="AD4:AD5"/>
    <mergeCell ref="AE4:AE5"/>
    <mergeCell ref="A6:B6"/>
    <mergeCell ref="C6:N6"/>
    <mergeCell ref="O6:T6"/>
    <mergeCell ref="U6:AE6"/>
    <mergeCell ref="A1:B1"/>
    <mergeCell ref="A2:V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12" sqref="B12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381" t="s">
        <v>691</v>
      </c>
      <c r="B1" s="38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82" t="s">
        <v>65</v>
      </c>
      <c r="B2" s="38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3" t="s">
        <v>169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59" t="s">
        <v>1</v>
      </c>
      <c r="B4" s="359" t="s">
        <v>0</v>
      </c>
      <c r="C4" s="368" t="s">
        <v>28</v>
      </c>
      <c r="D4" s="369"/>
      <c r="E4" s="369"/>
      <c r="F4" s="369"/>
      <c r="G4" s="369"/>
      <c r="H4" s="370"/>
      <c r="I4" s="370"/>
      <c r="J4" s="370"/>
      <c r="K4" s="370"/>
      <c r="L4" s="370"/>
      <c r="M4" s="370"/>
      <c r="N4" s="371"/>
      <c r="O4" s="368" t="s">
        <v>29</v>
      </c>
      <c r="P4" s="369"/>
      <c r="Q4" s="369"/>
      <c r="R4" s="369"/>
      <c r="S4" s="372" t="s">
        <v>30</v>
      </c>
      <c r="T4" s="379" t="s">
        <v>31</v>
      </c>
      <c r="U4" s="359" t="s">
        <v>2</v>
      </c>
      <c r="V4" s="359"/>
      <c r="W4" s="359"/>
      <c r="X4" s="359" t="s">
        <v>3</v>
      </c>
      <c r="Y4" s="359"/>
      <c r="Z4" s="359"/>
      <c r="AA4" s="359" t="s">
        <v>8</v>
      </c>
      <c r="AB4" s="359"/>
      <c r="AC4" s="359"/>
      <c r="AD4" s="359" t="s">
        <v>4</v>
      </c>
      <c r="AE4" s="359" t="s">
        <v>293</v>
      </c>
    </row>
    <row r="5" spans="1:31" ht="12.75" customHeight="1">
      <c r="A5" s="360"/>
      <c r="B5" s="360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90">
        <v>11</v>
      </c>
      <c r="N5" s="91">
        <v>12</v>
      </c>
      <c r="O5" s="52" t="s">
        <v>47</v>
      </c>
      <c r="P5" s="53" t="s">
        <v>46</v>
      </c>
      <c r="Q5" s="53" t="s">
        <v>48</v>
      </c>
      <c r="R5" s="53" t="s">
        <v>49</v>
      </c>
      <c r="S5" s="373"/>
      <c r="T5" s="38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</row>
    <row r="6" spans="1:31" s="6" customFormat="1" ht="12.75">
      <c r="A6" s="352"/>
      <c r="B6" s="353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84"/>
    </row>
    <row r="7" spans="1:31" s="6" customFormat="1" ht="12.75">
      <c r="A7" s="227" t="s">
        <v>263</v>
      </c>
      <c r="B7" s="228" t="s">
        <v>264</v>
      </c>
      <c r="C7" s="20" t="s">
        <v>388</v>
      </c>
      <c r="D7" s="12"/>
      <c r="E7" s="12"/>
      <c r="F7" s="12"/>
      <c r="G7" s="12"/>
      <c r="H7" s="12"/>
      <c r="I7" s="12"/>
      <c r="J7" s="12"/>
      <c r="K7" s="12"/>
      <c r="L7" s="12"/>
      <c r="M7" s="74"/>
      <c r="N7" s="75"/>
      <c r="O7" s="21">
        <v>2</v>
      </c>
      <c r="P7" s="14"/>
      <c r="Q7" s="14"/>
      <c r="R7" s="22"/>
      <c r="S7" s="21">
        <v>2</v>
      </c>
      <c r="T7" s="55" t="s">
        <v>85</v>
      </c>
      <c r="U7" s="59"/>
      <c r="V7" s="45"/>
      <c r="W7" s="66"/>
      <c r="X7" s="59"/>
      <c r="Y7" s="45"/>
      <c r="Z7" s="66"/>
      <c r="AA7" s="59"/>
      <c r="AB7" s="45"/>
      <c r="AC7" s="66"/>
      <c r="AD7" s="230" t="s">
        <v>117</v>
      </c>
      <c r="AE7" s="66" t="s">
        <v>294</v>
      </c>
    </row>
    <row r="8" spans="1:31" s="6" customFormat="1" ht="12.75">
      <c r="A8" s="229" t="s">
        <v>265</v>
      </c>
      <c r="B8" s="228" t="s">
        <v>266</v>
      </c>
      <c r="C8" s="20"/>
      <c r="D8" s="12" t="s">
        <v>388</v>
      </c>
      <c r="E8" s="12"/>
      <c r="F8" s="12"/>
      <c r="G8" s="12"/>
      <c r="H8" s="12"/>
      <c r="I8" s="12"/>
      <c r="J8" s="12"/>
      <c r="K8" s="12"/>
      <c r="L8" s="12"/>
      <c r="M8" s="74"/>
      <c r="N8" s="75"/>
      <c r="O8" s="21">
        <v>2</v>
      </c>
      <c r="P8" s="14"/>
      <c r="Q8" s="14"/>
      <c r="R8" s="22"/>
      <c r="S8" s="21">
        <v>2</v>
      </c>
      <c r="T8" s="55" t="s">
        <v>85</v>
      </c>
      <c r="U8" s="59"/>
      <c r="V8" s="45"/>
      <c r="W8" s="66"/>
      <c r="X8" s="59"/>
      <c r="Y8" s="45"/>
      <c r="Z8" s="66"/>
      <c r="AA8" s="59"/>
      <c r="AB8" s="45"/>
      <c r="AC8" s="66"/>
      <c r="AD8" s="230" t="s">
        <v>354</v>
      </c>
      <c r="AE8" s="230" t="s">
        <v>295</v>
      </c>
    </row>
    <row r="9" spans="1:31" s="6" customFormat="1" ht="12.75">
      <c r="A9" s="229" t="s">
        <v>267</v>
      </c>
      <c r="B9" s="228" t="s">
        <v>268</v>
      </c>
      <c r="C9" s="20" t="s">
        <v>388</v>
      </c>
      <c r="D9" s="12"/>
      <c r="E9" s="12"/>
      <c r="F9" s="12"/>
      <c r="G9" s="12"/>
      <c r="H9" s="12"/>
      <c r="I9" s="12"/>
      <c r="J9" s="12"/>
      <c r="K9" s="12"/>
      <c r="L9" s="12"/>
      <c r="M9" s="74"/>
      <c r="N9" s="75"/>
      <c r="O9" s="21"/>
      <c r="P9" s="14">
        <v>2</v>
      </c>
      <c r="Q9" s="14"/>
      <c r="R9" s="22"/>
      <c r="S9" s="21">
        <v>2</v>
      </c>
      <c r="T9" s="55" t="s">
        <v>84</v>
      </c>
      <c r="U9" s="59"/>
      <c r="V9" s="45"/>
      <c r="W9" s="64"/>
      <c r="X9" s="59"/>
      <c r="Y9" s="45"/>
      <c r="Z9" s="64"/>
      <c r="AA9" s="59"/>
      <c r="AB9" s="45"/>
      <c r="AC9" s="64"/>
      <c r="AD9" s="230" t="s">
        <v>355</v>
      </c>
      <c r="AE9" s="230" t="s">
        <v>296</v>
      </c>
    </row>
    <row r="10" spans="1:31" s="6" customFormat="1" ht="12.75">
      <c r="A10" s="229" t="s">
        <v>269</v>
      </c>
      <c r="B10" s="228" t="s">
        <v>270</v>
      </c>
      <c r="C10" s="20"/>
      <c r="D10" s="12"/>
      <c r="E10" s="12" t="s">
        <v>388</v>
      </c>
      <c r="F10" s="12"/>
      <c r="G10" s="12"/>
      <c r="H10" s="12"/>
      <c r="I10" s="12"/>
      <c r="J10" s="12"/>
      <c r="K10" s="12"/>
      <c r="L10" s="12"/>
      <c r="M10" s="74"/>
      <c r="N10" s="75"/>
      <c r="O10" s="21">
        <v>2</v>
      </c>
      <c r="P10" s="14"/>
      <c r="Q10" s="14"/>
      <c r="R10" s="22"/>
      <c r="S10" s="21">
        <v>2</v>
      </c>
      <c r="T10" s="55" t="s">
        <v>85</v>
      </c>
      <c r="U10" s="59"/>
      <c r="V10" s="45"/>
      <c r="W10" s="64"/>
      <c r="X10" s="59"/>
      <c r="Y10" s="45"/>
      <c r="Z10" s="64"/>
      <c r="AA10" s="59"/>
      <c r="AB10" s="45"/>
      <c r="AC10" s="64"/>
      <c r="AD10" s="230" t="s">
        <v>192</v>
      </c>
      <c r="AE10" s="230" t="s">
        <v>297</v>
      </c>
    </row>
    <row r="11" spans="1:31" s="6" customFormat="1" ht="12.75">
      <c r="A11" s="229" t="s">
        <v>271</v>
      </c>
      <c r="B11" s="228" t="s">
        <v>272</v>
      </c>
      <c r="C11" s="20"/>
      <c r="D11" s="12"/>
      <c r="E11" s="12" t="s">
        <v>388</v>
      </c>
      <c r="F11" s="12"/>
      <c r="G11" s="12"/>
      <c r="H11" s="12"/>
      <c r="I11" s="12"/>
      <c r="J11" s="12"/>
      <c r="K11" s="12"/>
      <c r="L11" s="12"/>
      <c r="M11" s="74"/>
      <c r="N11" s="75"/>
      <c r="O11" s="21">
        <v>2</v>
      </c>
      <c r="P11" s="14"/>
      <c r="Q11" s="14"/>
      <c r="R11" s="22"/>
      <c r="S11" s="21">
        <v>2</v>
      </c>
      <c r="T11" s="55" t="s">
        <v>85</v>
      </c>
      <c r="U11" s="59"/>
      <c r="V11" s="45"/>
      <c r="W11" s="64"/>
      <c r="X11" s="59"/>
      <c r="Y11" s="45"/>
      <c r="Z11" s="64"/>
      <c r="AA11" s="59"/>
      <c r="AB11" s="45"/>
      <c r="AC11" s="64"/>
      <c r="AD11" s="230" t="s">
        <v>192</v>
      </c>
      <c r="AE11" s="230" t="s">
        <v>364</v>
      </c>
    </row>
    <row r="12" spans="1:31" s="6" customFormat="1" ht="12.75">
      <c r="A12" s="229" t="s">
        <v>273</v>
      </c>
      <c r="B12" s="228" t="s">
        <v>274</v>
      </c>
      <c r="C12" s="47" t="s">
        <v>388</v>
      </c>
      <c r="D12" s="42"/>
      <c r="E12" s="42"/>
      <c r="F12" s="42"/>
      <c r="G12" s="42"/>
      <c r="H12" s="42"/>
      <c r="I12" s="42"/>
      <c r="J12" s="42"/>
      <c r="K12" s="42"/>
      <c r="L12" s="42"/>
      <c r="M12" s="92"/>
      <c r="N12" s="93"/>
      <c r="O12" s="21">
        <v>2</v>
      </c>
      <c r="P12" s="14"/>
      <c r="Q12" s="14"/>
      <c r="R12" s="22"/>
      <c r="S12" s="21">
        <v>2</v>
      </c>
      <c r="T12" s="55" t="s">
        <v>85</v>
      </c>
      <c r="U12" s="146"/>
      <c r="V12" s="225"/>
      <c r="W12" s="226"/>
      <c r="X12" s="146"/>
      <c r="Y12" s="225"/>
      <c r="Z12" s="226"/>
      <c r="AA12" s="146"/>
      <c r="AB12" s="225"/>
      <c r="AC12" s="226"/>
      <c r="AD12" s="230" t="s">
        <v>356</v>
      </c>
      <c r="AE12" s="230" t="s">
        <v>363</v>
      </c>
    </row>
    <row r="13" spans="1:31" s="6" customFormat="1" ht="12.75">
      <c r="A13" s="229" t="s">
        <v>275</v>
      </c>
      <c r="B13" s="228" t="s">
        <v>276</v>
      </c>
      <c r="C13" s="47"/>
      <c r="D13" s="42"/>
      <c r="E13" s="42"/>
      <c r="F13" s="42" t="s">
        <v>388</v>
      </c>
      <c r="G13" s="42"/>
      <c r="H13" s="42"/>
      <c r="I13" s="42"/>
      <c r="J13" s="42"/>
      <c r="K13" s="42"/>
      <c r="L13" s="42"/>
      <c r="M13" s="92"/>
      <c r="N13" s="93"/>
      <c r="O13" s="21">
        <v>2</v>
      </c>
      <c r="P13" s="14"/>
      <c r="Q13" s="14"/>
      <c r="R13" s="22"/>
      <c r="S13" s="21">
        <v>2</v>
      </c>
      <c r="T13" s="55" t="s">
        <v>85</v>
      </c>
      <c r="U13" s="146"/>
      <c r="V13" s="225"/>
      <c r="W13" s="226"/>
      <c r="X13" s="146"/>
      <c r="Y13" s="225"/>
      <c r="Z13" s="226"/>
      <c r="AA13" s="146"/>
      <c r="AB13" s="225"/>
      <c r="AC13" s="226"/>
      <c r="AD13" s="230" t="s">
        <v>206</v>
      </c>
      <c r="AE13" s="230" t="s">
        <v>362</v>
      </c>
    </row>
    <row r="14" spans="1:31" s="6" customFormat="1" ht="12.75">
      <c r="A14" s="229" t="s">
        <v>277</v>
      </c>
      <c r="B14" s="228" t="s">
        <v>278</v>
      </c>
      <c r="C14" s="47" t="s">
        <v>388</v>
      </c>
      <c r="D14" s="42"/>
      <c r="E14" s="42"/>
      <c r="F14" s="42"/>
      <c r="G14" s="42"/>
      <c r="H14" s="42"/>
      <c r="I14" s="42"/>
      <c r="J14" s="42"/>
      <c r="K14" s="42"/>
      <c r="L14" s="42"/>
      <c r="M14" s="92"/>
      <c r="N14" s="93"/>
      <c r="O14" s="21">
        <v>2</v>
      </c>
      <c r="P14" s="14"/>
      <c r="Q14" s="14"/>
      <c r="R14" s="22"/>
      <c r="S14" s="21">
        <v>2</v>
      </c>
      <c r="T14" s="55" t="s">
        <v>85</v>
      </c>
      <c r="U14" s="146"/>
      <c r="V14" s="225"/>
      <c r="W14" s="226"/>
      <c r="X14" s="146"/>
      <c r="Y14" s="225"/>
      <c r="Z14" s="226"/>
      <c r="AA14" s="146"/>
      <c r="AB14" s="225"/>
      <c r="AC14" s="226"/>
      <c r="AD14" s="230" t="s">
        <v>357</v>
      </c>
      <c r="AE14" s="230" t="s">
        <v>298</v>
      </c>
    </row>
    <row r="15" spans="1:31" s="6" customFormat="1" ht="12.75">
      <c r="A15" s="229" t="s">
        <v>279</v>
      </c>
      <c r="B15" s="228" t="s">
        <v>280</v>
      </c>
      <c r="C15" s="47" t="s">
        <v>388</v>
      </c>
      <c r="D15" s="42"/>
      <c r="E15" s="42"/>
      <c r="F15" s="42"/>
      <c r="G15" s="42"/>
      <c r="H15" s="42"/>
      <c r="I15" s="42"/>
      <c r="J15" s="42"/>
      <c r="K15" s="42"/>
      <c r="L15" s="42"/>
      <c r="M15" s="92"/>
      <c r="N15" s="93"/>
      <c r="O15" s="21">
        <v>2</v>
      </c>
      <c r="P15" s="14"/>
      <c r="Q15" s="14"/>
      <c r="R15" s="22"/>
      <c r="S15" s="21">
        <v>2</v>
      </c>
      <c r="T15" s="55" t="s">
        <v>85</v>
      </c>
      <c r="U15" s="146"/>
      <c r="V15" s="225"/>
      <c r="W15" s="226"/>
      <c r="X15" s="146"/>
      <c r="Y15" s="225"/>
      <c r="Z15" s="226"/>
      <c r="AA15" s="146"/>
      <c r="AB15" s="225"/>
      <c r="AC15" s="226"/>
      <c r="AD15" s="230" t="s">
        <v>384</v>
      </c>
      <c r="AE15" s="230" t="s">
        <v>299</v>
      </c>
    </row>
    <row r="16" spans="1:31" s="6" customFormat="1" ht="12.75">
      <c r="A16" s="229" t="s">
        <v>281</v>
      </c>
      <c r="B16" s="228" t="s">
        <v>282</v>
      </c>
      <c r="C16" s="47" t="s">
        <v>388</v>
      </c>
      <c r="D16" s="42"/>
      <c r="E16" s="42"/>
      <c r="F16" s="42"/>
      <c r="G16" s="42"/>
      <c r="H16" s="42"/>
      <c r="I16" s="42"/>
      <c r="J16" s="42"/>
      <c r="K16" s="42"/>
      <c r="L16" s="42"/>
      <c r="M16" s="92"/>
      <c r="N16" s="93"/>
      <c r="O16" s="21">
        <v>2</v>
      </c>
      <c r="P16" s="14"/>
      <c r="Q16" s="14"/>
      <c r="R16" s="22"/>
      <c r="S16" s="21">
        <v>2</v>
      </c>
      <c r="T16" s="55" t="s">
        <v>85</v>
      </c>
      <c r="U16" s="146"/>
      <c r="V16" s="225"/>
      <c r="W16" s="226"/>
      <c r="X16" s="146"/>
      <c r="Y16" s="225"/>
      <c r="Z16" s="226"/>
      <c r="AA16" s="146"/>
      <c r="AB16" s="225"/>
      <c r="AC16" s="226"/>
      <c r="AD16" s="230" t="s">
        <v>385</v>
      </c>
      <c r="AE16" s="230" t="s">
        <v>361</v>
      </c>
    </row>
    <row r="17" spans="1:31" s="6" customFormat="1" ht="12.75">
      <c r="A17" s="229" t="s">
        <v>283</v>
      </c>
      <c r="B17" s="228" t="s">
        <v>284</v>
      </c>
      <c r="C17" s="47"/>
      <c r="D17" s="42" t="s">
        <v>388</v>
      </c>
      <c r="E17" s="42"/>
      <c r="F17" s="42"/>
      <c r="G17" s="42"/>
      <c r="H17" s="42"/>
      <c r="I17" s="42"/>
      <c r="J17" s="42"/>
      <c r="K17" s="42"/>
      <c r="L17" s="42"/>
      <c r="M17" s="92"/>
      <c r="N17" s="93"/>
      <c r="O17" s="21">
        <v>2</v>
      </c>
      <c r="P17" s="14"/>
      <c r="Q17" s="14"/>
      <c r="R17" s="22"/>
      <c r="S17" s="21">
        <v>2</v>
      </c>
      <c r="T17" s="55" t="s">
        <v>85</v>
      </c>
      <c r="U17" s="99"/>
      <c r="V17" s="100"/>
      <c r="W17" s="101"/>
      <c r="X17" s="99"/>
      <c r="Y17" s="100"/>
      <c r="Z17" s="101"/>
      <c r="AA17" s="99"/>
      <c r="AB17" s="100"/>
      <c r="AC17" s="101"/>
      <c r="AD17" s="230" t="s">
        <v>165</v>
      </c>
      <c r="AE17" s="230" t="s">
        <v>360</v>
      </c>
    </row>
    <row r="18" spans="1:31" s="6" customFormat="1" ht="12.75">
      <c r="A18" s="229" t="s">
        <v>285</v>
      </c>
      <c r="B18" s="228" t="s">
        <v>286</v>
      </c>
      <c r="C18" s="20"/>
      <c r="D18" s="12" t="s">
        <v>388</v>
      </c>
      <c r="E18" s="12"/>
      <c r="F18" s="12"/>
      <c r="G18" s="12"/>
      <c r="H18" s="12"/>
      <c r="I18" s="12"/>
      <c r="J18" s="12"/>
      <c r="K18" s="12"/>
      <c r="L18" s="12"/>
      <c r="M18" s="74"/>
      <c r="N18" s="75"/>
      <c r="O18" s="21">
        <v>2</v>
      </c>
      <c r="P18" s="14"/>
      <c r="Q18" s="14"/>
      <c r="R18" s="22"/>
      <c r="S18" s="21">
        <v>2</v>
      </c>
      <c r="T18" s="55" t="s">
        <v>85</v>
      </c>
      <c r="U18" s="59"/>
      <c r="V18" s="45"/>
      <c r="W18" s="64"/>
      <c r="X18" s="59"/>
      <c r="Y18" s="45"/>
      <c r="Z18" s="64"/>
      <c r="AA18" s="59"/>
      <c r="AB18" s="45"/>
      <c r="AC18" s="64"/>
      <c r="AD18" s="230" t="s">
        <v>386</v>
      </c>
      <c r="AE18" s="145" t="s">
        <v>300</v>
      </c>
    </row>
    <row r="19" spans="1:31" s="6" customFormat="1" ht="12.75">
      <c r="A19" s="229" t="s">
        <v>287</v>
      </c>
      <c r="B19" s="228" t="s">
        <v>288</v>
      </c>
      <c r="C19" s="20"/>
      <c r="D19" s="12" t="s">
        <v>388</v>
      </c>
      <c r="E19" s="12"/>
      <c r="F19" s="12"/>
      <c r="G19" s="12"/>
      <c r="H19" s="12"/>
      <c r="I19" s="12"/>
      <c r="J19" s="12"/>
      <c r="K19" s="12"/>
      <c r="L19" s="12"/>
      <c r="M19" s="74"/>
      <c r="N19" s="75"/>
      <c r="O19" s="21"/>
      <c r="P19" s="14">
        <v>2</v>
      </c>
      <c r="Q19" s="14"/>
      <c r="R19" s="22"/>
      <c r="S19" s="21">
        <v>2</v>
      </c>
      <c r="T19" s="55" t="s">
        <v>84</v>
      </c>
      <c r="U19" s="21"/>
      <c r="V19" s="14"/>
      <c r="W19" s="55"/>
      <c r="X19" s="21"/>
      <c r="Y19" s="14"/>
      <c r="Z19" s="55"/>
      <c r="AA19" s="59"/>
      <c r="AB19" s="45"/>
      <c r="AC19" s="64"/>
      <c r="AD19" s="230" t="s">
        <v>358</v>
      </c>
      <c r="AE19" s="230" t="s">
        <v>301</v>
      </c>
    </row>
    <row r="20" spans="1:31" s="6" customFormat="1" ht="12.75">
      <c r="A20" s="229" t="s">
        <v>289</v>
      </c>
      <c r="B20" s="228" t="s">
        <v>290</v>
      </c>
      <c r="C20" s="20" t="s">
        <v>388</v>
      </c>
      <c r="D20" s="12"/>
      <c r="E20" s="12"/>
      <c r="F20" s="12"/>
      <c r="G20" s="12"/>
      <c r="H20" s="12"/>
      <c r="I20" s="12"/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84</v>
      </c>
      <c r="U20" s="59"/>
      <c r="V20" s="45"/>
      <c r="W20" s="64"/>
      <c r="X20" s="59"/>
      <c r="Y20" s="45"/>
      <c r="Z20" s="64"/>
      <c r="AA20" s="59"/>
      <c r="AB20" s="45"/>
      <c r="AC20" s="64"/>
      <c r="AD20" s="230" t="s">
        <v>122</v>
      </c>
      <c r="AE20" s="230" t="s">
        <v>302</v>
      </c>
    </row>
    <row r="21" spans="1:31" s="6" customFormat="1" ht="12.75">
      <c r="A21" s="229" t="s">
        <v>291</v>
      </c>
      <c r="B21" s="228" t="s">
        <v>292</v>
      </c>
      <c r="C21" s="20"/>
      <c r="D21" s="12" t="s">
        <v>388</v>
      </c>
      <c r="E21" s="12"/>
      <c r="F21" s="12"/>
      <c r="G21" s="12"/>
      <c r="H21" s="12"/>
      <c r="I21" s="12"/>
      <c r="J21" s="12"/>
      <c r="K21" s="12"/>
      <c r="L21" s="12"/>
      <c r="M21" s="74"/>
      <c r="N21" s="75"/>
      <c r="O21" s="21"/>
      <c r="P21" s="14">
        <v>2</v>
      </c>
      <c r="Q21" s="14"/>
      <c r="R21" s="22"/>
      <c r="S21" s="21">
        <v>2</v>
      </c>
      <c r="T21" s="55" t="s">
        <v>84</v>
      </c>
      <c r="U21" s="21"/>
      <c r="V21" s="14"/>
      <c r="W21" s="55"/>
      <c r="X21" s="59"/>
      <c r="Y21" s="45"/>
      <c r="Z21" s="64"/>
      <c r="AA21" s="59"/>
      <c r="AB21" s="45"/>
      <c r="AC21" s="64"/>
      <c r="AD21" s="230" t="s">
        <v>387</v>
      </c>
      <c r="AE21" s="230" t="s">
        <v>359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97" t="s">
        <v>60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389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S4:S5"/>
    <mergeCell ref="AE4:AE5"/>
    <mergeCell ref="U6:AE6"/>
    <mergeCell ref="O4:R4"/>
    <mergeCell ref="A6:B6"/>
    <mergeCell ref="C6:N6"/>
    <mergeCell ref="O6:T6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2018-05-08T16:07:23Z</cp:lastPrinted>
  <dcterms:created xsi:type="dcterms:W3CDTF">2009-11-09T08:26:21Z</dcterms:created>
  <dcterms:modified xsi:type="dcterms:W3CDTF">2020-06-15T10:57:21Z</dcterms:modified>
  <cp:category/>
  <cp:version/>
  <cp:contentType/>
  <cp:contentStatus/>
</cp:coreProperties>
</file>