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42" activeTab="0"/>
  </bookViews>
  <sheets>
    <sheet name="Matematikatanár közös rész" sheetId="1" r:id="rId1"/>
    <sheet name="Biológiatanár közös rész" sheetId="2" r:id="rId2"/>
    <sheet name="Matematikatanár középiskolai" sheetId="3" r:id="rId3"/>
    <sheet name="Biolgiatanár középiskolai" sheetId="4" r:id="rId4"/>
    <sheet name="Matematikatanár általános isk." sheetId="5" r:id="rId5"/>
    <sheet name="Biológiatanár általános iskolai" sheetId="6" r:id="rId6"/>
    <sheet name="Biológiatanár köt.vál.tárgyak" sheetId="7" r:id="rId7"/>
    <sheet name="segédtábla" sheetId="8" state="hidden" r:id="rId8"/>
  </sheets>
  <definedNames>
    <definedName name="bejegyzéstipus">'segédtábla'!$B$2:$B$9</definedName>
    <definedName name="Előadás">'segédtábla'!$C$2:$C$3</definedName>
    <definedName name="Gyakorlat">'segédtábla'!$D$2:$D$4</definedName>
    <definedName name="Labor">'segédtábla'!$E$2</definedName>
    <definedName name="_xlnm.Print_Area" localSheetId="3">'Biolgiatanár középiskolai'!$A$3:$N$64</definedName>
    <definedName name="_xlnm.Print_Area" localSheetId="5">'Biológiatanár általános iskolai'!$A$3:$N$39</definedName>
    <definedName name="_xlnm.Print_Area" localSheetId="6">'Biológiatanár köt.vál.tárgyak'!$A$3:$N$21</definedName>
    <definedName name="_xlnm.Print_Area" localSheetId="1">'Biológiatanár közös rész'!$A$3:$N$72</definedName>
    <definedName name="_xlnm.Print_Area" localSheetId="4">'Matematikatanár általános isk.'!$A$3:$N$39</definedName>
    <definedName name="_xlnm.Print_Area" localSheetId="2">'Matematikatanár középiskolai'!$A$3:$N$50</definedName>
    <definedName name="_xlnm.Print_Area" localSheetId="0">'Matematikatanár közös rész'!$A$3:$N$59</definedName>
    <definedName name="Tárgyfelvételtípus">'segédtábla'!$A$2:$A$4</definedName>
    <definedName name="tárgykövetelmény">'segédtábla'!$A$2:$A$4</definedName>
  </definedNames>
  <calcPr fullCalcOnLoad="1"/>
</workbook>
</file>

<file path=xl/sharedStrings.xml><?xml version="1.0" encoding="utf-8"?>
<sst xmlns="http://schemas.openxmlformats.org/spreadsheetml/2006/main" count="1563" uniqueCount="652">
  <si>
    <t>Tantárgy</t>
  </si>
  <si>
    <t>Kód</t>
  </si>
  <si>
    <t>Előfeltétel I.</t>
  </si>
  <si>
    <t>Előfeltétel II.</t>
  </si>
  <si>
    <t>Tantárgyfelelős</t>
  </si>
  <si>
    <t>Értékelés</t>
  </si>
  <si>
    <t>Előfeltételek</t>
  </si>
  <si>
    <t>Kritérium tárgyak (0 kredit)</t>
  </si>
  <si>
    <t>Előfeltétel III.</t>
  </si>
  <si>
    <t>ÖSSZESEN</t>
  </si>
  <si>
    <t>Előadás</t>
  </si>
  <si>
    <t>Gyakorlat</t>
  </si>
  <si>
    <t>Labor</t>
  </si>
  <si>
    <t>követelmémy</t>
  </si>
  <si>
    <t>Tárgyköveletmény</t>
  </si>
  <si>
    <t>Kötelező</t>
  </si>
  <si>
    <t>aláírás (2)</t>
  </si>
  <si>
    <t>Kötelezően választható</t>
  </si>
  <si>
    <t>gyakorlati jegy (2)</t>
  </si>
  <si>
    <t>Szeminárium</t>
  </si>
  <si>
    <t>Szakdolgozati konzultáció</t>
  </si>
  <si>
    <t>Szabadon választható</t>
  </si>
  <si>
    <t>gyakorlati jegy (3)</t>
  </si>
  <si>
    <t>gyakorlati jegy (5)</t>
  </si>
  <si>
    <t>kollokvium (5)</t>
  </si>
  <si>
    <t>C/D típusú kollokvium (5)</t>
  </si>
  <si>
    <t>Szigorlat (5)</t>
  </si>
  <si>
    <t>beszámoló (3)</t>
  </si>
  <si>
    <t>Szemeszter</t>
  </si>
  <si>
    <t>Óra</t>
  </si>
  <si>
    <t>Kr.</t>
  </si>
  <si>
    <t>Ért.</t>
  </si>
  <si>
    <t>x</t>
  </si>
  <si>
    <t>e</t>
  </si>
  <si>
    <t>összes kontaktóra</t>
  </si>
  <si>
    <t>összes kredit</t>
  </si>
  <si>
    <t>összes kollokvium</t>
  </si>
  <si>
    <t>Matematika kritériumtárgy</t>
  </si>
  <si>
    <t>Modulzáró (2 kredit)</t>
  </si>
  <si>
    <t>Szaktárgyi tanítás (4 kredit)</t>
  </si>
  <si>
    <t>összes előírt kredit</t>
  </si>
  <si>
    <t xml:space="preserve"> </t>
  </si>
  <si>
    <t>gy</t>
  </si>
  <si>
    <t>ea</t>
  </si>
  <si>
    <t>lgy</t>
  </si>
  <si>
    <t>kon</t>
  </si>
  <si>
    <t>e = erős</t>
  </si>
  <si>
    <t>gy = gyenge</t>
  </si>
  <si>
    <t>t = társfelvétel</t>
  </si>
  <si>
    <t>K = kollokvium</t>
  </si>
  <si>
    <t>Gyj = gyakorlati jegy</t>
  </si>
  <si>
    <t>x = tárgy mintatantervi helye</t>
  </si>
  <si>
    <t>(x)</t>
  </si>
  <si>
    <t>mm5t2mk1</t>
  </si>
  <si>
    <r>
      <t xml:space="preserve">Vastag </t>
    </r>
    <r>
      <rPr>
        <b/>
        <sz val="10"/>
        <rFont val="Arial"/>
        <family val="2"/>
      </rPr>
      <t>(x)</t>
    </r>
    <r>
      <rPr>
        <sz val="10"/>
        <rFont val="Arial"/>
        <family val="2"/>
      </rPr>
      <t xml:space="preserve"> jelzi a tárgy alternatív helyét.</t>
    </r>
  </si>
  <si>
    <t>Megjegyzés a 11 féléves képzéshez:</t>
  </si>
  <si>
    <t>Közös rész 1-6 félév</t>
  </si>
  <si>
    <t>Középiskolai (12 félév) 7-12 félév és vegyes (11 félév) 7-11 félév</t>
  </si>
  <si>
    <t>Osztatlan matematikatanár képzés (2018-tól)</t>
  </si>
  <si>
    <t>Szakfelelős: Dr. Keleti tamás</t>
  </si>
  <si>
    <t>Török Judit</t>
  </si>
  <si>
    <t>Szakfelelős: Dr. Keleti Tamás</t>
  </si>
  <si>
    <t>mm5t1ge7a</t>
  </si>
  <si>
    <t>Fejezetek a geometriábólE-ta</t>
  </si>
  <si>
    <t>mm5t2ge7a</t>
  </si>
  <si>
    <t>mm5t1an7a</t>
  </si>
  <si>
    <t>Többváltozós analízisE-ta</t>
  </si>
  <si>
    <t>mm5t2an7a</t>
  </si>
  <si>
    <t>mm5t2ma8a</t>
  </si>
  <si>
    <t>A matematika alapjaiG-ta</t>
  </si>
  <si>
    <t>mm5t2em8a</t>
  </si>
  <si>
    <t>Fejezetek az elemi matematikábólG-ta</t>
  </si>
  <si>
    <t>mm5t2in8a</t>
  </si>
  <si>
    <t>InformatikaG-ta</t>
  </si>
  <si>
    <t>mm5t1mt8a</t>
  </si>
  <si>
    <t>MatematikatörténetE-ta</t>
  </si>
  <si>
    <t>K(5)</t>
  </si>
  <si>
    <t>Általános iskolai (10 félév) 7-10 félév és vegyes (11 félév) 7-11 félév</t>
  </si>
  <si>
    <t>AI(2)</t>
  </si>
  <si>
    <t>Gyj(5)</t>
  </si>
  <si>
    <t>Fejezetek a geometriábólG-ta</t>
  </si>
  <si>
    <t>Többváltozós analízisG-ta</t>
  </si>
  <si>
    <t>Verhóczki László</t>
  </si>
  <si>
    <t>Komjáth Péter</t>
  </si>
  <si>
    <t>Fried Katalin</t>
  </si>
  <si>
    <t>Vancsó Ödön</t>
  </si>
  <si>
    <t>Keleti Tamás</t>
  </si>
  <si>
    <t>mm5t2ms7a</t>
  </si>
  <si>
    <t>Matematikatanítás és szakmódszertan1G-ta</t>
  </si>
  <si>
    <t>mm5t2ms8a</t>
  </si>
  <si>
    <t>Matematikatanítás és szakmódszertan2G-ta</t>
  </si>
  <si>
    <t>Az önálló képzési szakasz ismeretkörei (18 kredit)</t>
  </si>
  <si>
    <t>Ambrus Gabriella</t>
  </si>
  <si>
    <t>Szakmódszertan (4 kredit)</t>
  </si>
  <si>
    <t>mm5tszv8a</t>
  </si>
  <si>
    <t>Szakterületi záróvizsga-ta</t>
  </si>
  <si>
    <t>Szőnyi Tamás</t>
  </si>
  <si>
    <t>mm5t2tg7a</t>
  </si>
  <si>
    <t>mm5t5ks9a</t>
  </si>
  <si>
    <t>mm5t5ks10a</t>
  </si>
  <si>
    <t>Csapodi Csaba</t>
  </si>
  <si>
    <t>mm5t1al7g</t>
  </si>
  <si>
    <t>Algebra és számelmélet5E-tg</t>
  </si>
  <si>
    <t>mm5t2al7g</t>
  </si>
  <si>
    <t>mm5t2el7g</t>
  </si>
  <si>
    <t>Elemi matematika5G-tg</t>
  </si>
  <si>
    <t>mm5t1an7g</t>
  </si>
  <si>
    <t>Többváltozós analízis1E-tg</t>
  </si>
  <si>
    <t>mm5t2an7g</t>
  </si>
  <si>
    <t>mm5t2ma8g</t>
  </si>
  <si>
    <t>A matematika alapjaiG-tg</t>
  </si>
  <si>
    <t>mm5t1ge8g</t>
  </si>
  <si>
    <t>Projektív geometriaE-tg</t>
  </si>
  <si>
    <t>mm5t2ge8g</t>
  </si>
  <si>
    <t>mm5t1an8g</t>
  </si>
  <si>
    <t>Többváltozós analízis2E-tg</t>
  </si>
  <si>
    <t>mm5t2an8g</t>
  </si>
  <si>
    <t>mm5t1ge9g</t>
  </si>
  <si>
    <t>Differenciálgeometria és nemeuklideszi geometriákE-tg</t>
  </si>
  <si>
    <t>mm5t2ge9g</t>
  </si>
  <si>
    <t>mm5t2em9g</t>
  </si>
  <si>
    <t>Elemi matematika6G-tg</t>
  </si>
  <si>
    <t>mm5t1vm9g</t>
  </si>
  <si>
    <t>Véges matematika2E-tg</t>
  </si>
  <si>
    <t>mm5t2vm9g</t>
  </si>
  <si>
    <t>mm5t1mt10g</t>
  </si>
  <si>
    <t>A matematikatudomány történeteE-tg</t>
  </si>
  <si>
    <t>mm5t1vs10g</t>
  </si>
  <si>
    <t>Valószínűségszámítás2E-tg</t>
  </si>
  <si>
    <t>mm5t2vs10g</t>
  </si>
  <si>
    <t>Algebra és számelmélet5G-tg</t>
  </si>
  <si>
    <t>Többváltozós analízis1G-tg</t>
  </si>
  <si>
    <t>Projektív geometriaG-tg</t>
  </si>
  <si>
    <t>Többváltozós analízis2G-tg</t>
  </si>
  <si>
    <t>Differenciálgeometria és nemeuklideszi geometriákG-tg</t>
  </si>
  <si>
    <t>Véges matematika2G-tg</t>
  </si>
  <si>
    <t>Valószínűségszámítás2G-tg</t>
  </si>
  <si>
    <t>Az önálló képzési szakasz ismeretkörei (46 kredit)</t>
  </si>
  <si>
    <t>Szabó Csaba</t>
  </si>
  <si>
    <t>Csikós Balázs</t>
  </si>
  <si>
    <t>Csiszár Villő</t>
  </si>
  <si>
    <t>Wintsche Gergely</t>
  </si>
  <si>
    <t>Buczolich Zoltán</t>
  </si>
  <si>
    <t>Korándi József</t>
  </si>
  <si>
    <t>mm5t2ms7g</t>
  </si>
  <si>
    <t>A matematika tanítása3G-tg</t>
  </si>
  <si>
    <t>mm5t2ms8g</t>
  </si>
  <si>
    <t>A matematika tanítása4G-tg</t>
  </si>
  <si>
    <t>Gosztonyi Katalin</t>
  </si>
  <si>
    <t>mm5tszv10g</t>
  </si>
  <si>
    <t>Szakterületi záróvizsga-tg</t>
  </si>
  <si>
    <t>mm5t2tg9g</t>
  </si>
  <si>
    <t>Összefüggő egyéni gyakorlatot kísérő szakos szeminárium1-tg</t>
  </si>
  <si>
    <t>Összefüggő egyéni gyakorlatot kísérő szakos szeminárium2-tg</t>
  </si>
  <si>
    <t>Szaktárgyi tanítási gyakorlat-ta</t>
  </si>
  <si>
    <t>Összefüggő egyéni gyakorlatot kísérő szakos szeminárium1-ta</t>
  </si>
  <si>
    <t>Összefüggő egyéni gyakorlatot kísérő szakos szeminárium2-ta</t>
  </si>
  <si>
    <t>Gyj(3)</t>
  </si>
  <si>
    <t>Szaktárgyi tanítási gyakorlat-tg</t>
  </si>
  <si>
    <t>mm5t1al1</t>
  </si>
  <si>
    <t>Algebra és számelmélet1E-tk</t>
  </si>
  <si>
    <t>mm5t2al1</t>
  </si>
  <si>
    <t>mm5t2an1</t>
  </si>
  <si>
    <t>Bevezető analízis1G-tk</t>
  </si>
  <si>
    <t>Algebra és számelmélet1G-tk</t>
  </si>
  <si>
    <t>mm5t1ge2</t>
  </si>
  <si>
    <t>Bevezetés a geometriábaE-tk</t>
  </si>
  <si>
    <t>mm5t2ge2</t>
  </si>
  <si>
    <t>Bevezetés a geometriábaG-tk</t>
  </si>
  <si>
    <t xml:space="preserve">Szabó Csaba </t>
  </si>
  <si>
    <t>Gémes Margit</t>
  </si>
  <si>
    <t>Moussong Gábor</t>
  </si>
  <si>
    <t>Szakmai alapozó ismeretek (9 kredit)</t>
  </si>
  <si>
    <t>mm5t2em1</t>
  </si>
  <si>
    <t>Problémamegoldó gyakorlat-tk</t>
  </si>
  <si>
    <t>mm5t1vm1</t>
  </si>
  <si>
    <t>Véges matematika1E-tk</t>
  </si>
  <si>
    <t>mm5t2vm1</t>
  </si>
  <si>
    <t>mm5t1al2</t>
  </si>
  <si>
    <t>Algebra és számelmélet2E-tk</t>
  </si>
  <si>
    <t>mm5t2al2</t>
  </si>
  <si>
    <t>mm5t1an2</t>
  </si>
  <si>
    <t>Bevezető analízis2E-tk</t>
  </si>
  <si>
    <t>mm5t2an2</t>
  </si>
  <si>
    <t>mm5t2em2</t>
  </si>
  <si>
    <t>Elemi matematika1G-tk</t>
  </si>
  <si>
    <t>mm5t1ge3</t>
  </si>
  <si>
    <t>Analitikus geometriaE-tk</t>
  </si>
  <si>
    <t>mm5t2ge3</t>
  </si>
  <si>
    <t>mm5t1an3</t>
  </si>
  <si>
    <t>Egyváltozós analízis1E-tk</t>
  </si>
  <si>
    <t>mm5t2an3</t>
  </si>
  <si>
    <t>mm5t2em3</t>
  </si>
  <si>
    <t>Elemi matematika2G-tk</t>
  </si>
  <si>
    <t>mm5t1an4</t>
  </si>
  <si>
    <t>Egyváltozós analízis2E-tk</t>
  </si>
  <si>
    <t>mm5t2an4</t>
  </si>
  <si>
    <t>mm5t2el4</t>
  </si>
  <si>
    <t>Elemi matematika3G-tk</t>
  </si>
  <si>
    <t>mm5t1ge4</t>
  </si>
  <si>
    <t>Geometriai transzformációkE-tk</t>
  </si>
  <si>
    <t>mm5t2ge4</t>
  </si>
  <si>
    <t>mm5t1al5</t>
  </si>
  <si>
    <t>Algebra és számelmélet3E-tk</t>
  </si>
  <si>
    <t>mm5t2al5</t>
  </si>
  <si>
    <t>mm5t1vs5</t>
  </si>
  <si>
    <t>Valószínűségszámítás1E-tk</t>
  </si>
  <si>
    <t>mm5t2vs5</t>
  </si>
  <si>
    <t>mm5t1al6</t>
  </si>
  <si>
    <t>Algebra és számelmélet4E-tk</t>
  </si>
  <si>
    <t>mm5t2al6</t>
  </si>
  <si>
    <t>mm5t1am6</t>
  </si>
  <si>
    <t>A matematika alkalmazásaiE-tk</t>
  </si>
  <si>
    <t>mm5t2el6</t>
  </si>
  <si>
    <t>Elemi matematika4G-tk</t>
  </si>
  <si>
    <t>Véges matematika1G-tk</t>
  </si>
  <si>
    <t>Algebra és számelmélet2G-tk</t>
  </si>
  <si>
    <t>Bevezető analízis2G-tk</t>
  </si>
  <si>
    <t>Analitikus geometriaG-tk</t>
  </si>
  <si>
    <t>Egyváltozós analízis1G-tk</t>
  </si>
  <si>
    <t>Egyváltozós analízis2G-tk</t>
  </si>
  <si>
    <t>Geometriai transzformációkG-tk</t>
  </si>
  <si>
    <t>Algebra és számelmélet3G-tk</t>
  </si>
  <si>
    <t>Valószínűségszámítás1G-tk</t>
  </si>
  <si>
    <t>Algebra és számelmélet4G-tk</t>
  </si>
  <si>
    <t>Hegyvári Norbert</t>
  </si>
  <si>
    <t>Besenyei Ádám</t>
  </si>
  <si>
    <t>mm5t2mo5</t>
  </si>
  <si>
    <t>A matematika tanítása1G-tk</t>
  </si>
  <si>
    <t>mm5t2mo6</t>
  </si>
  <si>
    <t>A matematika tanítása2G-tk</t>
  </si>
  <si>
    <t>mm5t5ks11g</t>
  </si>
  <si>
    <t>mm5t5ks12g</t>
  </si>
  <si>
    <t>Gyj(2)</t>
  </si>
  <si>
    <t>AI = aláírás</t>
  </si>
  <si>
    <t>(3) = háromfokozatú</t>
  </si>
  <si>
    <t>(2) = kétfokozatú</t>
  </si>
  <si>
    <t>(5) = ötfokozatú</t>
  </si>
  <si>
    <t>Szakmai törzsanyag (62 kredit)</t>
  </si>
  <si>
    <t>- Halvány (x) jelzi a tárgy helyét, ha eltér a 12 félévestől.</t>
  </si>
  <si>
    <t>- Halvány (x) jelzi a tárgy helyét, ha eltér a 10 félévestől.</t>
  </si>
  <si>
    <t>Tárgy angol megnevezése</t>
  </si>
  <si>
    <t>Introductory Mathematics</t>
  </si>
  <si>
    <t>Algebra and Number Theory 1E</t>
  </si>
  <si>
    <t>Algebra and Number Theory 1G</t>
  </si>
  <si>
    <t>Introductory Analysis 1G</t>
  </si>
  <si>
    <t>Introduction to Geometry E</t>
  </si>
  <si>
    <t>Introduction to Geometry G</t>
  </si>
  <si>
    <t>Problem Solving Practice</t>
  </si>
  <si>
    <t>Finite Mathematics 1E</t>
  </si>
  <si>
    <t>Finite Mathematics 1G</t>
  </si>
  <si>
    <t>Algebra and Number Theory 2E</t>
  </si>
  <si>
    <t>Algebra and Number Theory 2G</t>
  </si>
  <si>
    <t>Introductory Analysis 2E</t>
  </si>
  <si>
    <t>Introductory Analysis 2G</t>
  </si>
  <si>
    <t>Elementary Mathematics 1G</t>
  </si>
  <si>
    <t>Analytic Geometry E</t>
  </si>
  <si>
    <t>Analytic Geometry G</t>
  </si>
  <si>
    <t>One Variable Analysis 1E</t>
  </si>
  <si>
    <t>One Variable Analysis 1G</t>
  </si>
  <si>
    <t>Elementary Mathematics 2G</t>
  </si>
  <si>
    <t>One Variable Analysis 2E</t>
  </si>
  <si>
    <t>One Variable Analysis 2G</t>
  </si>
  <si>
    <t>Elementary Mathematics 3G</t>
  </si>
  <si>
    <t>Transformation Geometry E</t>
  </si>
  <si>
    <t>Transformation Geometry G</t>
  </si>
  <si>
    <t>Algebra and Number Theory 3E</t>
  </si>
  <si>
    <t>Algebra and Number Theory 3G</t>
  </si>
  <si>
    <t>Probability Theory - Introduction E</t>
  </si>
  <si>
    <t>Probability Theory - Introduction G</t>
  </si>
  <si>
    <t>Algebra and Number Theory 4E</t>
  </si>
  <si>
    <t>Algebra and Number Theory 4G</t>
  </si>
  <si>
    <t>Applications of Mathematics E</t>
  </si>
  <si>
    <t>Elementary Mathematics 4G</t>
  </si>
  <si>
    <t>Teaching of Mathematics 1G</t>
  </si>
  <si>
    <t>Teaching of Mathematics 2G</t>
  </si>
  <si>
    <t>Algebra and Number Theory 5E-tg</t>
  </si>
  <si>
    <t>Elementary Mathematics 5G-tg</t>
  </si>
  <si>
    <t>Multivariable Analysis 1E-tg</t>
  </si>
  <si>
    <t>Multivariable Analysis 1G-tg</t>
  </si>
  <si>
    <t>Foundations of Mathematics G-tg</t>
  </si>
  <si>
    <t>Projective Geometry E-tg</t>
  </si>
  <si>
    <t>Projective Geometry G-tg</t>
  </si>
  <si>
    <t>Multivariable Analysis 2E-tg</t>
  </si>
  <si>
    <t>Multivariable Analysis 2G-tg</t>
  </si>
  <si>
    <t>Differential Geometry and non-Euclidean Geometries E-tg</t>
  </si>
  <si>
    <t>Differential Geometry and non-Euclidean Geometries G-tg</t>
  </si>
  <si>
    <t>Elementary Mathematics 6G-tg</t>
  </si>
  <si>
    <t>Finite Mathematics 2E-tg</t>
  </si>
  <si>
    <t>Finite Mathematics 2G-tg</t>
  </si>
  <si>
    <t>History of Mathematical Sciences E-tg</t>
  </si>
  <si>
    <t>Informatics G-ta</t>
  </si>
  <si>
    <t>Advanced Probability Theory E-tg</t>
  </si>
  <si>
    <t>Advanced Probability Theory G-tg</t>
  </si>
  <si>
    <t>Teaching of Mathematics 3G-tg</t>
  </si>
  <si>
    <t>Teaching of Mathematics 4G-tg</t>
  </si>
  <si>
    <t>Comprehensive Exam in Mathematics</t>
  </si>
  <si>
    <t>Subject-specific Teaching Practice</t>
  </si>
  <si>
    <t>Subject-specific Teaching Support Seminar 1-tg</t>
  </si>
  <si>
    <t>Subject-specific Teaching Support Seminar 2-tg</t>
  </si>
  <si>
    <t>Topics in Geometry E-ta</t>
  </si>
  <si>
    <t>Topics in Geometry G-ta</t>
  </si>
  <si>
    <t>Multivariable Analysis E-ta</t>
  </si>
  <si>
    <t>Multivariable Analysis G-ta</t>
  </si>
  <si>
    <t>Foundations of Mathematics G-ta</t>
  </si>
  <si>
    <t>Chapters of Elementary Mathematics G-ta</t>
  </si>
  <si>
    <t>History of Mathematics E-ta</t>
  </si>
  <si>
    <t>Methodology of Mathematics Teaching 1G-ta</t>
  </si>
  <si>
    <t>Methodology of Mathematics Teaching 2G-ta</t>
  </si>
  <si>
    <t>Subject-specific Teaching Support Seminar 1</t>
  </si>
  <si>
    <t>Subject-specific Teaching Support Seminar 2</t>
  </si>
  <si>
    <t>Osztatlan biológiatanár képzés (2018-tól)</t>
  </si>
  <si>
    <t>Közös rész</t>
  </si>
  <si>
    <t>Szakfelelős: Dr.Standovár Tibor</t>
  </si>
  <si>
    <t>biokrib17ga</t>
  </si>
  <si>
    <t>Biológia kritériumtárgy</t>
  </si>
  <si>
    <t>Gy(2)</t>
  </si>
  <si>
    <t>Pogány Ákos</t>
  </si>
  <si>
    <t>Biology criterion course</t>
  </si>
  <si>
    <t>kemkrik17va</t>
  </si>
  <si>
    <t>Kémia kritériumtárgy</t>
  </si>
  <si>
    <t>Zsély István Gyula</t>
  </si>
  <si>
    <t>Criterion class in Chemistry</t>
  </si>
  <si>
    <t>Szakmai alapozó ismeretek</t>
  </si>
  <si>
    <t>Gy(5)</t>
  </si>
  <si>
    <t>fizalab18ea</t>
  </si>
  <si>
    <t>Fizikai alapismeretek EA</t>
  </si>
  <si>
    <t>CK(5)</t>
  </si>
  <si>
    <t>Kardos József</t>
  </si>
  <si>
    <t>Basics of Physics</t>
  </si>
  <si>
    <t>bb5t1101</t>
  </si>
  <si>
    <t xml:space="preserve">Általános kémia EA </t>
  </si>
  <si>
    <t>Magyarfalvi Gábor</t>
  </si>
  <si>
    <t>General Chemistry, lecture</t>
  </si>
  <si>
    <t>bb5t1200</t>
  </si>
  <si>
    <t xml:space="preserve">Szerves kémia EA </t>
  </si>
  <si>
    <t>Hudecz Ferenc</t>
  </si>
  <si>
    <t>Organic chemistry</t>
  </si>
  <si>
    <t>ikteszi18go</t>
  </si>
  <si>
    <t>IKT eszközök az oktatásban</t>
  </si>
  <si>
    <t>Information technological tools in education P</t>
  </si>
  <si>
    <t>gx5t1t01</t>
  </si>
  <si>
    <t>Földtudományi alapok EA</t>
  </si>
  <si>
    <t>Weiszburg Tamás</t>
  </si>
  <si>
    <t>The system Earth, a global view</t>
  </si>
  <si>
    <t>bb5t1700</t>
  </si>
  <si>
    <t>Környezettudomány és környezetvédelem EA</t>
  </si>
  <si>
    <t>Kalapos Tibor</t>
  </si>
  <si>
    <t>Environmental science and environmental protection</t>
  </si>
  <si>
    <t xml:space="preserve">     Biológiát alapozó ismeretek (41 kredit)</t>
  </si>
  <si>
    <t>sejttab18eo</t>
  </si>
  <si>
    <t xml:space="preserve">Sejttan EA </t>
  </si>
  <si>
    <t>Lőw Péter</t>
  </si>
  <si>
    <t>Cell Biology L</t>
  </si>
  <si>
    <t>allszeb18eo</t>
  </si>
  <si>
    <t>Az állatok szervezete EA</t>
  </si>
  <si>
    <t>Animal anatomy L</t>
  </si>
  <si>
    <t>bb5t4200</t>
  </si>
  <si>
    <t>Az állatok szervezete GY</t>
  </si>
  <si>
    <t>Animal anatomy PR</t>
  </si>
  <si>
    <t>bb5t1400</t>
  </si>
  <si>
    <t>Az ember szervezete EA</t>
  </si>
  <si>
    <t>Human functional anatomy</t>
  </si>
  <si>
    <t>bb5t4300</t>
  </si>
  <si>
    <t>Állatismeret - I. GY</t>
  </si>
  <si>
    <t>t</t>
  </si>
  <si>
    <t>Farkas János</t>
  </si>
  <si>
    <t>Animal diversity - I. p.</t>
  </si>
  <si>
    <t>bb5t4400</t>
  </si>
  <si>
    <t>Állatismeret - II. GY</t>
  </si>
  <si>
    <t>Animal diversity - II. p.</t>
  </si>
  <si>
    <t>novszeb18eo</t>
  </si>
  <si>
    <t>A növények szervezete  EA</t>
  </si>
  <si>
    <t>Vági Pál</t>
  </si>
  <si>
    <t>Plant anatomy L</t>
  </si>
  <si>
    <t>bb5t4301</t>
  </si>
  <si>
    <t>A növények szervezete  GY</t>
  </si>
  <si>
    <t>Kósa Annamária</t>
  </si>
  <si>
    <t>The organization of the plant body</t>
  </si>
  <si>
    <t>mikolob18eo</t>
  </si>
  <si>
    <t>Mikológia EA</t>
  </si>
  <si>
    <t>Kovács M. Gábor</t>
  </si>
  <si>
    <t>Mycology L</t>
  </si>
  <si>
    <t>bb5t4500</t>
  </si>
  <si>
    <t>Mikológia GY</t>
  </si>
  <si>
    <t>Knapp Dániel</t>
  </si>
  <si>
    <t xml:space="preserve">Mycology </t>
  </si>
  <si>
    <t>bb5t4302</t>
  </si>
  <si>
    <t>Növény- és gombaismeret - I. GY</t>
  </si>
  <si>
    <t>Tóth Zoltán</t>
  </si>
  <si>
    <t>Plant and fungal diversity seminar</t>
  </si>
  <si>
    <t>bb5t4401</t>
  </si>
  <si>
    <t>Növény- és gombaismeret - II. GY</t>
  </si>
  <si>
    <t>bb5t1500</t>
  </si>
  <si>
    <t>Ökológiai alapismeretek EA</t>
  </si>
  <si>
    <t>Fundamentals of ecology</t>
  </si>
  <si>
    <t>bb5t1801</t>
  </si>
  <si>
    <t>Etológia EA</t>
  </si>
  <si>
    <t>Pongrácz Péter</t>
  </si>
  <si>
    <t>Ethology</t>
  </si>
  <si>
    <t>biogeob18eo</t>
  </si>
  <si>
    <t>Biogeográfia EA</t>
  </si>
  <si>
    <t>Standovár Tibor</t>
  </si>
  <si>
    <t>Biogeography L</t>
  </si>
  <si>
    <t>hidrobb18eo</t>
  </si>
  <si>
    <t>Hidrobiológia EA</t>
  </si>
  <si>
    <t>Török Júlia</t>
  </si>
  <si>
    <t>Hydrobiology L</t>
  </si>
  <si>
    <t>genetib18eo</t>
  </si>
  <si>
    <t>Genetika EA</t>
  </si>
  <si>
    <t>Vellai Tibor</t>
  </si>
  <si>
    <t>Genetics L</t>
  </si>
  <si>
    <t>Szakmai törzsanyag (14 kredit)</t>
  </si>
  <si>
    <t>terepob18to</t>
  </si>
  <si>
    <t>Állat- és növényismeret évközi terepgyakorlat (őszi – 6 napos)</t>
  </si>
  <si>
    <t>Gy(3)</t>
  </si>
  <si>
    <t>Diversity of animals and plants field practical (autumn – 6 days)</t>
  </si>
  <si>
    <t>tereptb18to</t>
  </si>
  <si>
    <t>Állat- és növényismeret évközi terepgyakorlat (tavaszi – 6 napos)</t>
  </si>
  <si>
    <t>Diversity of animals and plants field practical (spring – 6 days)</t>
  </si>
  <si>
    <t>bb5t1301</t>
  </si>
  <si>
    <t>Biokémia és molekuláris biológia I. EA</t>
  </si>
  <si>
    <t>Venekei István</t>
  </si>
  <si>
    <t>Biochemistry and molecular biology I EA</t>
  </si>
  <si>
    <t>bb5t1403</t>
  </si>
  <si>
    <t xml:space="preserve">Biokémia és molekuláris biológia II. EA </t>
  </si>
  <si>
    <t>bb5t1501</t>
  </si>
  <si>
    <t>Természetvédelmi biológia EA</t>
  </si>
  <si>
    <t>Conservation biology</t>
  </si>
  <si>
    <t>terterb18to</t>
  </si>
  <si>
    <t>Természetvédelem terepgyakorlat (3 napos)</t>
  </si>
  <si>
    <t>Nature conservation field practical (3 days)</t>
  </si>
  <si>
    <t>novisrb18eo</t>
  </si>
  <si>
    <t>Növényismeret és rendszertan EA</t>
  </si>
  <si>
    <t>Podani János</t>
  </si>
  <si>
    <t>Plant systematics L</t>
  </si>
  <si>
    <t>allisrb18eo</t>
  </si>
  <si>
    <t>Állatismeret és rendszertan EA</t>
  </si>
  <si>
    <t>Systematic zoology L</t>
  </si>
  <si>
    <t>bb5t1702</t>
  </si>
  <si>
    <t>Bioetika EA</t>
  </si>
  <si>
    <t>Bioethics</t>
  </si>
  <si>
    <t>Szakmódszertan (6 kredit)</t>
  </si>
  <si>
    <t>biotanb18eo</t>
  </si>
  <si>
    <t>A biológia tanításának elmélete</t>
  </si>
  <si>
    <t>Theory of Biology Teaching L</t>
  </si>
  <si>
    <t>biokozb18go</t>
  </si>
  <si>
    <t>Biológia a közoktatásban</t>
  </si>
  <si>
    <t>Kriska György</t>
  </si>
  <si>
    <t>Biology in Public Education P</t>
  </si>
  <si>
    <t>bb5t8500</t>
  </si>
  <si>
    <t>Tantermi demonstrációs gyakorlatok</t>
  </si>
  <si>
    <t>Demonstration practices in classroom</t>
  </si>
  <si>
    <t>bb5t8600</t>
  </si>
  <si>
    <t>A biológia tanításának gyakorlata</t>
  </si>
  <si>
    <t>Practice of biology teaching</t>
  </si>
  <si>
    <t>kv = kötelezően választható tárgy helye</t>
  </si>
  <si>
    <t>CK = C tipusú kollokvium</t>
  </si>
  <si>
    <t>Kötelezően választható tárgyak listája</t>
  </si>
  <si>
    <t>tenbiob18eo</t>
  </si>
  <si>
    <t>Tengerbiológia EA</t>
  </si>
  <si>
    <t>kv</t>
  </si>
  <si>
    <t>Marine biology L</t>
  </si>
  <si>
    <t>spmieub18eo</t>
  </si>
  <si>
    <t>Szimbionta és patogén mikroeukarióták EA</t>
  </si>
  <si>
    <t>Török Júlia Katalin</t>
  </si>
  <si>
    <t>Symbionts and pathogens among microeukaryotes</t>
  </si>
  <si>
    <t>szakepb18go</t>
  </si>
  <si>
    <t>Számítógépes képfeldolgozás GY</t>
  </si>
  <si>
    <t>Pálfia Zsolt</t>
  </si>
  <si>
    <t>Computer assisted Image Analysis PR</t>
  </si>
  <si>
    <t>gentecb18eo</t>
  </si>
  <si>
    <t>A géntechnológia alapjai EA</t>
  </si>
  <si>
    <t>Nyitray László</t>
  </si>
  <si>
    <t>Basics of Gene Technology</t>
  </si>
  <si>
    <t>fejtumb18eo</t>
  </si>
  <si>
    <t>Fejezetek a tumorbiológiából EA</t>
  </si>
  <si>
    <t>Chapters in tumor biology L</t>
  </si>
  <si>
    <t>biokegb18eo</t>
  </si>
  <si>
    <t>Biológiai oktatási formák elmélete és gyakorlata EA</t>
  </si>
  <si>
    <t>Karkus Zsolt</t>
  </si>
  <si>
    <t>Theory and practice of teaching biology</t>
  </si>
  <si>
    <t>agykutb18eo</t>
  </si>
  <si>
    <t>Az agykutatás izgalmas kérdései EA</t>
  </si>
  <si>
    <t>Világi Ildikó</t>
  </si>
  <si>
    <t>Highlights in neurobiology</t>
  </si>
  <si>
    <t>kutyevb18eo</t>
  </si>
  <si>
    <t>Kutyafélék evolúciója EA</t>
  </si>
  <si>
    <t>Gácsi Márta</t>
  </si>
  <si>
    <t>Evolution of Canidae L</t>
  </si>
  <si>
    <t>komevob18eo</t>
  </si>
  <si>
    <t>A kommunikáció evolúciója EA</t>
  </si>
  <si>
    <t>Miklósi Ádám</t>
  </si>
  <si>
    <t>Evolution of Communication L</t>
  </si>
  <si>
    <t>ossregb18eo</t>
  </si>
  <si>
    <t>Őssejtek és regeneráció EA</t>
  </si>
  <si>
    <t>Varga Máté</t>
  </si>
  <si>
    <t>Stem cells and regeneration L</t>
  </si>
  <si>
    <t>immalab18eo</t>
  </si>
  <si>
    <t>Az immunológia alapjai EA</t>
  </si>
  <si>
    <t>Erdei Anna</t>
  </si>
  <si>
    <t>Basics of Immunology</t>
  </si>
  <si>
    <t>novtorb18eo</t>
  </si>
  <si>
    <t>Kenyér és ópium - a növények hatása történelmünkre EA</t>
  </si>
  <si>
    <t>Rudnóy Szabolcs</t>
  </si>
  <si>
    <t>Bread and opium - effects of plants on our history</t>
  </si>
  <si>
    <t>novextb18go</t>
  </si>
  <si>
    <t>Vadon élő növények ex situ természetvédelme GY</t>
  </si>
  <si>
    <t>Papp László</t>
  </si>
  <si>
    <t>Ex situ conservation of wild plant species PR</t>
  </si>
  <si>
    <t>novfotb18go</t>
  </si>
  <si>
    <t>A növényfotózás és digitális képfeldolgozás alapjai GY</t>
  </si>
  <si>
    <t>Introduction to plant photography and image processing</t>
  </si>
  <si>
    <t>ujtermb18go</t>
  </si>
  <si>
    <t>Az új természettudományos eredmények bemutatása a középiskolai oktatásban GY</t>
  </si>
  <si>
    <t>Böddi Béla</t>
  </si>
  <si>
    <t>Presenting new scientific findings in secondary education P</t>
  </si>
  <si>
    <t>A tárgyak helye az ajánlott (legkorábbi) szemesztert jelöli.</t>
  </si>
  <si>
    <t>A középiskolai biológiatanároknak előírt 23 kötelezően választható kredit ebből a blokkból nem teljesíthető.</t>
  </si>
  <si>
    <t>Az önálló képzési szakasz ismeretkörei (23 kredit)</t>
  </si>
  <si>
    <t>humbiob18eo</t>
  </si>
  <si>
    <t>Humánbiológia EA</t>
  </si>
  <si>
    <t>Zsákai Annamária</t>
  </si>
  <si>
    <t>Human biology L</t>
  </si>
  <si>
    <t>humbiob18go</t>
  </si>
  <si>
    <t>Humánbiológia GY</t>
  </si>
  <si>
    <t>Human biology p</t>
  </si>
  <si>
    <t>mikrobb18eo</t>
  </si>
  <si>
    <t>Mikrobiológia EA</t>
  </si>
  <si>
    <t>Tóth Erika</t>
  </si>
  <si>
    <t>Microbiology L</t>
  </si>
  <si>
    <t>evolbib18eo</t>
  </si>
  <si>
    <t>Evolúcióbiológia EA</t>
  </si>
  <si>
    <t>Szathmáry Eörs</t>
  </si>
  <si>
    <t>Evolutionary biology L</t>
  </si>
  <si>
    <t>novel1b18eo</t>
  </si>
  <si>
    <r>
      <t xml:space="preserve">Növényélettan </t>
    </r>
    <r>
      <rPr>
        <b/>
        <sz val="10"/>
        <rFont val="Arial"/>
        <family val="2"/>
      </rPr>
      <t>–</t>
    </r>
    <r>
      <rPr>
        <sz val="10"/>
        <rFont val="Arial"/>
        <family val="2"/>
      </rPr>
      <t xml:space="preserve"> I. EA</t>
    </r>
  </si>
  <si>
    <t>Fodor Ferenc</t>
  </si>
  <si>
    <t>Plant Physiology I. L</t>
  </si>
  <si>
    <t>elett1b18eo</t>
  </si>
  <si>
    <t>Élettan – I. EA</t>
  </si>
  <si>
    <t>Hajnik Tünde</t>
  </si>
  <si>
    <t>Physiology I. L</t>
  </si>
  <si>
    <t>elett2b18eo</t>
  </si>
  <si>
    <t>Élettan – II. EA</t>
  </si>
  <si>
    <t>Physiology II. L</t>
  </si>
  <si>
    <t>bb5t1603</t>
  </si>
  <si>
    <t>Immunológia EA</t>
  </si>
  <si>
    <t>Immunology</t>
  </si>
  <si>
    <t>egesztb18eo</t>
  </si>
  <si>
    <t>Egészségtan</t>
  </si>
  <si>
    <t>Healthcare L</t>
  </si>
  <si>
    <t>biostab18go</t>
  </si>
  <si>
    <t>Biostatisztika</t>
  </si>
  <si>
    <t>Biostatistics P</t>
  </si>
  <si>
    <t>bb5t2x00</t>
  </si>
  <si>
    <t>Biológia feladatok megoldása GY</t>
  </si>
  <si>
    <t>Tasks in biology teaching</t>
  </si>
  <si>
    <t>Kötelezően választható tárgyak: teljesítendő 23 kredit, melyből minimum 4 tárgy (12 kredit) gyakorlat</t>
  </si>
  <si>
    <t>bb5t4900</t>
  </si>
  <si>
    <t>Élettan GY</t>
  </si>
  <si>
    <t>Tárnok Krisztián</t>
  </si>
  <si>
    <t>Physiology practice</t>
  </si>
  <si>
    <t>novel2b18eo</t>
  </si>
  <si>
    <t>Növényélettan – II. EA</t>
  </si>
  <si>
    <t>Solti Ádám</t>
  </si>
  <si>
    <t>Plant Physiology II. L</t>
  </si>
  <si>
    <t>bb5t4x00</t>
  </si>
  <si>
    <t>Növényélettan GY</t>
  </si>
  <si>
    <t>Plant Physiology Practice</t>
  </si>
  <si>
    <t>bb5t5700</t>
  </si>
  <si>
    <t>Biokémia szeminárium</t>
  </si>
  <si>
    <t>Kovács Mihály</t>
  </si>
  <si>
    <t xml:space="preserve">Practical introduction to Biochemistry </t>
  </si>
  <si>
    <t>bb5t4801</t>
  </si>
  <si>
    <r>
      <t>Biokémia  GY</t>
    </r>
    <r>
      <rPr>
        <sz val="10"/>
        <rFont val="Arial"/>
        <family val="2"/>
      </rPr>
      <t>.</t>
    </r>
  </si>
  <si>
    <t>Biochemistry practical</t>
  </si>
  <si>
    <t>bb5t4802</t>
  </si>
  <si>
    <t>Genetika  GY</t>
  </si>
  <si>
    <t>Genetic Practice</t>
  </si>
  <si>
    <t>bb5t4901</t>
  </si>
  <si>
    <t>Mikrobiológia és biotechnológia GY</t>
  </si>
  <si>
    <t>Vajna Balázs</t>
  </si>
  <si>
    <t>Microbiology and biotechnology</t>
  </si>
  <si>
    <t>alknomb17ea</t>
  </si>
  <si>
    <t>Alkalmazott növénybiológia és mikológia EA</t>
  </si>
  <si>
    <t>Applied botany and mycology L</t>
  </si>
  <si>
    <t>enefotb18eo</t>
  </si>
  <si>
    <t>Energia a fényből – fotoszintézis EA</t>
  </si>
  <si>
    <t>Nyitrai Péter</t>
  </si>
  <si>
    <t>The energy of the light - photosynthesis</t>
  </si>
  <si>
    <t>hasznbnb17em</t>
  </si>
  <si>
    <t>Haszonnövények biológiája EA</t>
  </si>
  <si>
    <t>Solymosi Katalin</t>
  </si>
  <si>
    <t>Biology of crops L</t>
  </si>
  <si>
    <t>neubiob17ea</t>
  </si>
  <si>
    <t>Neurobiológia EA</t>
  </si>
  <si>
    <t>Schlett Katalin</t>
  </si>
  <si>
    <t>Neurobiology L</t>
  </si>
  <si>
    <t>szabiohb17em</t>
  </si>
  <si>
    <t>Szabályozásbiológia EA</t>
  </si>
  <si>
    <t>Regulatory biology L</t>
  </si>
  <si>
    <t>molsbigb17em</t>
  </si>
  <si>
    <t>Molekuláris sejtbiológia EA</t>
  </si>
  <si>
    <t>Molecular Cell Biology L</t>
  </si>
  <si>
    <t>karnovsb17em</t>
  </si>
  <si>
    <t>A Kápát-medence növényvilága EA</t>
  </si>
  <si>
    <t>Vegetation of the Carpathian Basin L</t>
  </si>
  <si>
    <t>karallsb17em</t>
  </si>
  <si>
    <t>A Kárpát-medence állatvilága EA</t>
  </si>
  <si>
    <t>Fauna of the Carpathian Basin L</t>
  </si>
  <si>
    <t>visokosb17em</t>
  </si>
  <si>
    <t>Viselkedésökológia EA</t>
  </si>
  <si>
    <t>Török János</t>
  </si>
  <si>
    <t>Behavioural Ecology L</t>
  </si>
  <si>
    <t>ferimmmb17em</t>
  </si>
  <si>
    <t>Fertőzések immunológiája EA</t>
  </si>
  <si>
    <t>Bajtay Zsuzsa</t>
  </si>
  <si>
    <t>Infectional Immunology L</t>
  </si>
  <si>
    <t>embembb18eo</t>
  </si>
  <si>
    <t>Az ember embrionális fejlődése EA</t>
  </si>
  <si>
    <t>Molnár Kinga</t>
  </si>
  <si>
    <t>Human embriogenesis L</t>
  </si>
  <si>
    <t>bb5t1907</t>
  </si>
  <si>
    <t>Természettudomány és társadalom EA</t>
  </si>
  <si>
    <t>Szalay Luca</t>
  </si>
  <si>
    <t>Science and society</t>
  </si>
  <si>
    <t>teljesítendő kredit</t>
  </si>
  <si>
    <t>Szakmódszertan (2 kredit)</t>
  </si>
  <si>
    <t>bb5t8702</t>
  </si>
  <si>
    <t>A középiskolai biológia tanítása</t>
  </si>
  <si>
    <t>Biology teaching in grammar school</t>
  </si>
  <si>
    <t>bb5t10x0</t>
  </si>
  <si>
    <t>Szakterületi záróvizsga</t>
  </si>
  <si>
    <t>Subject Area Exam</t>
  </si>
  <si>
    <t>bb5t8x00</t>
  </si>
  <si>
    <t>Szaktárgyi tanítási gyakorlat</t>
  </si>
  <si>
    <t>Biology teaching practice</t>
  </si>
  <si>
    <t>bb5t5110</t>
  </si>
  <si>
    <t>Összefüggő egyéni gyakorlatot kísérő szakos szeminárium 1</t>
  </si>
  <si>
    <t>bb5t5120</t>
  </si>
  <si>
    <t>Összefüggő egyéni gyakorlatot kísérő szakos szeminárium 2</t>
  </si>
  <si>
    <t>- A kötelezően választható tárgyak a 9. félévig teljesítendők.</t>
  </si>
  <si>
    <t>A kötelezően választható tárgyak az előírt szemeszternél korábban is elvégezhetők.</t>
  </si>
  <si>
    <t>bb5t8701</t>
  </si>
  <si>
    <t>Az általános iskolai biológia tanítása</t>
  </si>
  <si>
    <t>Biology teaching in primary school</t>
  </si>
  <si>
    <t>bb5t1080</t>
  </si>
  <si>
    <t>bb5t8101</t>
  </si>
  <si>
    <t xml:space="preserve">Biology teaching practice </t>
  </si>
  <si>
    <t>Választandó a biológiatanár kötelezően választható tárgyak listájából (2 kredit)</t>
  </si>
  <si>
    <t xml:space="preserve">     Természettudományos alapozó ismeretek (14 kredit)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</si>
</sst>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;;;@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55"/>
      <name val="Arial"/>
      <family val="2"/>
    </font>
    <font>
      <sz val="16"/>
      <name val="Arial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theme="5"/>
      <name val="Arial"/>
      <family val="2"/>
    </font>
    <font>
      <b/>
      <sz val="10"/>
      <color theme="4"/>
      <name val="Arial"/>
      <family val="2"/>
    </font>
    <font>
      <b/>
      <sz val="10"/>
      <color theme="0" tint="-0.3499799966812134"/>
      <name val="Arial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 style="medium"/>
      <top style="thin"/>
      <bottom/>
    </border>
    <border>
      <left style="thin"/>
      <right style="medium"/>
      <top style="thin"/>
      <bottom style="dott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 style="medium"/>
      <right/>
      <top style="thin"/>
      <bottom style="thin"/>
    </border>
    <border>
      <left/>
      <right/>
      <top style="thin">
        <color rgb="FF3C3C3C"/>
      </top>
      <bottom style="thin">
        <color rgb="FF3C3C3C"/>
      </bottom>
    </border>
    <border>
      <left style="medium"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7" fillId="0" borderId="0" applyBorder="0" applyProtection="0">
      <alignment/>
    </xf>
    <xf numFmtId="0" fontId="0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2" xfId="57" applyFont="1" applyFill="1" applyBorder="1" applyAlignment="1">
      <alignment vertical="center"/>
      <protection/>
    </xf>
    <xf numFmtId="0" fontId="35" fillId="0" borderId="0" xfId="56">
      <alignment/>
      <protection/>
    </xf>
    <xf numFmtId="0" fontId="2" fillId="33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left" vertical="center"/>
    </xf>
    <xf numFmtId="164" fontId="52" fillId="34" borderId="13" xfId="0" applyNumberFormat="1" applyFont="1" applyFill="1" applyBorder="1" applyAlignment="1">
      <alignment horizontal="center" vertical="center"/>
    </xf>
    <xf numFmtId="164" fontId="52" fillId="34" borderId="11" xfId="0" applyNumberFormat="1" applyFont="1" applyFill="1" applyBorder="1" applyAlignment="1">
      <alignment horizontal="center" vertical="center"/>
    </xf>
    <xf numFmtId="164" fontId="52" fillId="34" borderId="10" xfId="0" applyNumberFormat="1" applyFont="1" applyFill="1" applyBorder="1" applyAlignment="1">
      <alignment horizontal="center" vertical="center"/>
    </xf>
    <xf numFmtId="164" fontId="53" fillId="34" borderId="13" xfId="0" applyNumberFormat="1" applyFont="1" applyFill="1" applyBorder="1" applyAlignment="1">
      <alignment horizontal="center" vertical="center"/>
    </xf>
    <xf numFmtId="164" fontId="53" fillId="34" borderId="11" xfId="0" applyNumberFormat="1" applyFont="1" applyFill="1" applyBorder="1" applyAlignment="1">
      <alignment horizontal="center" vertical="center"/>
    </xf>
    <xf numFmtId="164" fontId="53" fillId="34" borderId="10" xfId="0" applyNumberFormat="1" applyFont="1" applyFill="1" applyBorder="1" applyAlignment="1">
      <alignment horizontal="center" vertical="center"/>
    </xf>
    <xf numFmtId="164" fontId="54" fillId="34" borderId="13" xfId="0" applyNumberFormat="1" applyFont="1" applyFill="1" applyBorder="1" applyAlignment="1">
      <alignment horizontal="center" vertical="center"/>
    </xf>
    <xf numFmtId="164" fontId="54" fillId="34" borderId="11" xfId="0" applyNumberFormat="1" applyFont="1" applyFill="1" applyBorder="1" applyAlignment="1">
      <alignment horizontal="center" vertical="center"/>
    </xf>
    <xf numFmtId="164" fontId="54" fillId="34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4" fillId="0" borderId="13" xfId="57" applyFont="1" applyFill="1" applyBorder="1" applyAlignment="1">
      <alignment horizontal="center" vertical="center"/>
      <protection/>
    </xf>
    <xf numFmtId="0" fontId="0" fillId="0" borderId="11" xfId="57" applyFont="1" applyFill="1" applyBorder="1" applyAlignment="1">
      <alignment horizontal="center" vertical="center"/>
      <protection/>
    </xf>
    <xf numFmtId="0" fontId="0" fillId="0" borderId="13" xfId="57" applyFont="1" applyFill="1" applyBorder="1" applyAlignment="1">
      <alignment horizontal="center" vertical="center"/>
      <protection/>
    </xf>
    <xf numFmtId="0" fontId="2" fillId="35" borderId="13" xfId="57" applyFont="1" applyFill="1" applyBorder="1" applyAlignment="1">
      <alignment horizontal="center" vertical="center"/>
      <protection/>
    </xf>
    <xf numFmtId="0" fontId="11" fillId="0" borderId="16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57" applyFont="1" applyFill="1" applyBorder="1" applyAlignment="1">
      <alignment horizontal="center" vertical="center"/>
      <protection/>
    </xf>
    <xf numFmtId="0" fontId="2" fillId="35" borderId="1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4" fillId="35" borderId="13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0" borderId="20" xfId="57" applyFont="1" applyFill="1" applyBorder="1" applyAlignment="1">
      <alignment horizontal="center" vertical="center"/>
      <protection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164" fontId="2" fillId="34" borderId="25" xfId="0" applyNumberFormat="1" applyFont="1" applyFill="1" applyBorder="1" applyAlignment="1">
      <alignment horizontal="center" vertical="center"/>
    </xf>
    <xf numFmtId="164" fontId="2" fillId="34" borderId="26" xfId="0" applyNumberFormat="1" applyFont="1" applyFill="1" applyBorder="1" applyAlignment="1">
      <alignment horizontal="center" vertical="center"/>
    </xf>
    <xf numFmtId="164" fontId="2" fillId="34" borderId="27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164" fontId="53" fillId="36" borderId="11" xfId="0" applyNumberFormat="1" applyFont="1" applyFill="1" applyBorder="1" applyAlignment="1">
      <alignment horizontal="center" vertical="center"/>
    </xf>
    <xf numFmtId="164" fontId="53" fillId="36" borderId="10" xfId="0" applyNumberFormat="1" applyFont="1" applyFill="1" applyBorder="1" applyAlignment="1">
      <alignment horizontal="center" vertical="center"/>
    </xf>
    <xf numFmtId="164" fontId="54" fillId="36" borderId="11" xfId="0" applyNumberFormat="1" applyFont="1" applyFill="1" applyBorder="1" applyAlignment="1">
      <alignment horizontal="center" vertical="center"/>
    </xf>
    <xf numFmtId="164" fontId="54" fillId="36" borderId="10" xfId="0" applyNumberFormat="1" applyFont="1" applyFill="1" applyBorder="1" applyAlignment="1">
      <alignment horizontal="center" vertical="center"/>
    </xf>
    <xf numFmtId="164" fontId="52" fillId="36" borderId="11" xfId="0" applyNumberFormat="1" applyFont="1" applyFill="1" applyBorder="1" applyAlignment="1">
      <alignment horizontal="center" vertical="center"/>
    </xf>
    <xf numFmtId="164" fontId="52" fillId="36" borderId="10" xfId="0" applyNumberFormat="1" applyFont="1" applyFill="1" applyBorder="1" applyAlignment="1">
      <alignment horizontal="center" vertical="center"/>
    </xf>
    <xf numFmtId="164" fontId="2" fillId="36" borderId="26" xfId="0" applyNumberFormat="1" applyFont="1" applyFill="1" applyBorder="1" applyAlignment="1">
      <alignment horizontal="center" vertical="center"/>
    </xf>
    <xf numFmtId="164" fontId="2" fillId="36" borderId="27" xfId="0" applyNumberFormat="1" applyFont="1" applyFill="1" applyBorder="1" applyAlignment="1">
      <alignment horizontal="center" vertical="center"/>
    </xf>
    <xf numFmtId="164" fontId="53" fillId="36" borderId="13" xfId="0" applyNumberFormat="1" applyFont="1" applyFill="1" applyBorder="1" applyAlignment="1">
      <alignment horizontal="center" vertical="center"/>
    </xf>
    <xf numFmtId="164" fontId="54" fillId="36" borderId="13" xfId="0" applyNumberFormat="1" applyFont="1" applyFill="1" applyBorder="1" applyAlignment="1">
      <alignment horizontal="center" vertical="center"/>
    </xf>
    <xf numFmtId="164" fontId="52" fillId="36" borderId="13" xfId="0" applyNumberFormat="1" applyFont="1" applyFill="1" applyBorder="1" applyAlignment="1">
      <alignment horizontal="center" vertical="center"/>
    </xf>
    <xf numFmtId="164" fontId="2" fillId="36" borderId="25" xfId="0" applyNumberFormat="1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12" fillId="36" borderId="13" xfId="0" applyFont="1" applyFill="1" applyBorder="1" applyAlignment="1">
      <alignment horizontal="center"/>
    </xf>
    <xf numFmtId="0" fontId="12" fillId="36" borderId="11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24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 quotePrefix="1">
      <alignment horizontal="left" vertical="center"/>
    </xf>
    <xf numFmtId="0" fontId="55" fillId="36" borderId="11" xfId="0" applyFont="1" applyFill="1" applyBorder="1" applyAlignment="1">
      <alignment horizontal="center" vertical="center"/>
    </xf>
    <xf numFmtId="0" fontId="0" fillId="0" borderId="15" xfId="57" applyFont="1" applyFill="1" applyBorder="1" applyAlignment="1">
      <alignment vertical="center"/>
      <protection/>
    </xf>
    <xf numFmtId="0" fontId="0" fillId="33" borderId="15" xfId="57" applyFont="1" applyFill="1" applyBorder="1" applyAlignment="1">
      <alignment vertical="center" wrapText="1"/>
      <protection/>
    </xf>
    <xf numFmtId="0" fontId="2" fillId="33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0" fillId="0" borderId="12" xfId="57" applyFont="1" applyFill="1" applyBorder="1" applyAlignment="1">
      <alignment vertical="center"/>
      <protection/>
    </xf>
    <xf numFmtId="0" fontId="0" fillId="0" borderId="15" xfId="57" applyFont="1" applyFill="1" applyBorder="1" applyAlignment="1">
      <alignment vertical="center"/>
      <protection/>
    </xf>
    <xf numFmtId="0" fontId="0" fillId="33" borderId="15" xfId="57" applyFont="1" applyFill="1" applyBorder="1" applyAlignment="1">
      <alignment vertical="center"/>
      <protection/>
    </xf>
    <xf numFmtId="0" fontId="0" fillId="0" borderId="12" xfId="57" applyFont="1" applyFill="1" applyBorder="1" applyAlignment="1">
      <alignment horizontal="left" vertical="center"/>
      <protection/>
    </xf>
    <xf numFmtId="0" fontId="0" fillId="0" borderId="15" xfId="57" applyFont="1" applyFill="1" applyBorder="1" applyAlignment="1">
      <alignment vertical="center" wrapText="1"/>
      <protection/>
    </xf>
    <xf numFmtId="0" fontId="0" fillId="33" borderId="11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0" fillId="0" borderId="12" xfId="57" applyFont="1" applyFill="1" applyBorder="1" applyAlignment="1">
      <alignment horizontal="left" vertical="center" wrapText="1"/>
      <protection/>
    </xf>
    <xf numFmtId="0" fontId="4" fillId="35" borderId="13" xfId="57" applyFont="1" applyFill="1" applyBorder="1" applyAlignment="1">
      <alignment horizontal="center" vertical="center"/>
      <protection/>
    </xf>
    <xf numFmtId="0" fontId="0" fillId="0" borderId="28" xfId="57" applyFont="1" applyFill="1" applyBorder="1" applyAlignment="1">
      <alignment vertical="center"/>
      <protection/>
    </xf>
    <xf numFmtId="0" fontId="2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4" fillId="0" borderId="11" xfId="57" applyFont="1" applyFill="1" applyBorder="1" applyAlignment="1">
      <alignment horizontal="left" vertical="center"/>
      <protection/>
    </xf>
    <xf numFmtId="0" fontId="0" fillId="0" borderId="11" xfId="57" applyFont="1" applyFill="1" applyBorder="1" applyAlignment="1">
      <alignment horizontal="left" vertical="center"/>
      <protection/>
    </xf>
    <xf numFmtId="0" fontId="4" fillId="0" borderId="11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2" fillId="0" borderId="21" xfId="57" applyFont="1" applyFill="1" applyBorder="1" applyAlignment="1">
      <alignment horizontal="left" vertical="center"/>
      <protection/>
    </xf>
    <xf numFmtId="0" fontId="2" fillId="0" borderId="10" xfId="0" applyFont="1" applyFill="1" applyBorder="1" applyAlignment="1">
      <alignment horizontal="left" vertical="center"/>
    </xf>
    <xf numFmtId="0" fontId="4" fillId="0" borderId="10" xfId="57" applyFont="1" applyFill="1" applyBorder="1" applyAlignment="1">
      <alignment horizontal="left" vertical="center"/>
      <protection/>
    </xf>
    <xf numFmtId="0" fontId="0" fillId="0" borderId="10" xfId="57" applyFont="1" applyFill="1" applyBorder="1" applyAlignment="1">
      <alignment horizontal="left" vertical="center"/>
      <protection/>
    </xf>
    <xf numFmtId="0" fontId="0" fillId="33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2" fillId="0" borderId="24" xfId="57" applyFont="1" applyFill="1" applyBorder="1" applyAlignment="1">
      <alignment horizontal="left" vertical="center"/>
      <protection/>
    </xf>
    <xf numFmtId="0" fontId="2" fillId="0" borderId="11" xfId="57" applyFont="1" applyFill="1" applyBorder="1" applyAlignment="1">
      <alignment horizontal="left" vertical="center"/>
      <protection/>
    </xf>
    <xf numFmtId="0" fontId="2" fillId="35" borderId="11" xfId="0" applyFont="1" applyFill="1" applyBorder="1" applyAlignment="1">
      <alignment horizontal="left" vertical="center"/>
    </xf>
    <xf numFmtId="0" fontId="2" fillId="35" borderId="17" xfId="0" applyFont="1" applyFill="1" applyBorder="1" applyAlignment="1">
      <alignment horizontal="left" vertical="center"/>
    </xf>
    <xf numFmtId="0" fontId="0" fillId="35" borderId="11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0" xfId="57" applyFont="1" applyFill="1" applyBorder="1" applyAlignment="1">
      <alignment horizontal="left" vertical="center"/>
      <protection/>
    </xf>
    <xf numFmtId="0" fontId="2" fillId="35" borderId="10" xfId="0" applyFont="1" applyFill="1" applyBorder="1" applyAlignment="1">
      <alignment horizontal="left" vertical="center"/>
    </xf>
    <xf numFmtId="0" fontId="2" fillId="35" borderId="23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0" fillId="0" borderId="15" xfId="57" applyFont="1" applyFill="1" applyBorder="1" applyAlignment="1">
      <alignment vertical="center"/>
      <protection/>
    </xf>
    <xf numFmtId="0" fontId="0" fillId="35" borderId="23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164" fontId="53" fillId="36" borderId="29" xfId="0" applyNumberFormat="1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7" borderId="16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3" xfId="57" applyFont="1" applyFill="1" applyBorder="1" applyAlignment="1">
      <alignment horizontal="center" vertical="center"/>
      <protection/>
    </xf>
    <xf numFmtId="0" fontId="2" fillId="37" borderId="13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6" fillId="0" borderId="16" xfId="0" applyFont="1" applyBorder="1" applyAlignment="1">
      <alignment horizontal="left" vertical="center" wrapText="1"/>
    </xf>
    <xf numFmtId="0" fontId="0" fillId="0" borderId="15" xfId="55" applyFont="1" applyFill="1" applyBorder="1" applyAlignment="1">
      <alignment vertical="center"/>
      <protection/>
    </xf>
    <xf numFmtId="0" fontId="2" fillId="0" borderId="13" xfId="0" applyFont="1" applyBorder="1" applyAlignment="1">
      <alignment horizontal="center" vertical="center"/>
    </xf>
    <xf numFmtId="0" fontId="56" fillId="0" borderId="16" xfId="0" applyFont="1" applyBorder="1" applyAlignment="1">
      <alignment horizontal="left"/>
    </xf>
    <xf numFmtId="0" fontId="0" fillId="37" borderId="15" xfId="0" applyFont="1" applyFill="1" applyBorder="1" applyAlignment="1">
      <alignment horizontal="left" vertical="center"/>
    </xf>
    <xf numFmtId="0" fontId="2" fillId="39" borderId="11" xfId="0" applyFont="1" applyFill="1" applyBorder="1" applyAlignment="1">
      <alignment horizontal="center" vertical="center"/>
    </xf>
    <xf numFmtId="0" fontId="0" fillId="0" borderId="28" xfId="55" applyFont="1" applyFill="1" applyBorder="1" applyAlignment="1">
      <alignment vertical="center"/>
      <protection/>
    </xf>
    <xf numFmtId="0" fontId="0" fillId="0" borderId="30" xfId="0" applyFont="1" applyFill="1" applyBorder="1" applyAlignment="1">
      <alignment vertical="center"/>
    </xf>
    <xf numFmtId="0" fontId="2" fillId="37" borderId="18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35" borderId="17" xfId="0" applyFont="1" applyFill="1" applyBorder="1" applyAlignment="1">
      <alignment horizontal="left" vertical="center"/>
    </xf>
    <xf numFmtId="0" fontId="0" fillId="37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" fillId="37" borderId="20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2" fillId="38" borderId="2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37" borderId="34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37" borderId="15" xfId="0" applyFont="1" applyFill="1" applyBorder="1" applyAlignment="1">
      <alignment vertical="center"/>
    </xf>
    <xf numFmtId="0" fontId="0" fillId="37" borderId="15" xfId="55" applyFont="1" applyFill="1" applyBorder="1" applyAlignment="1">
      <alignment vertical="center"/>
      <protection/>
    </xf>
    <xf numFmtId="0" fontId="0" fillId="0" borderId="12" xfId="54" applyFont="1" applyBorder="1" applyAlignment="1">
      <alignment vertical="center"/>
    </xf>
    <xf numFmtId="0" fontId="0" fillId="0" borderId="15" xfId="55" applyFont="1" applyBorder="1" applyAlignment="1">
      <alignment vertical="center"/>
      <protection/>
    </xf>
    <xf numFmtId="0" fontId="0" fillId="35" borderId="17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2" fillId="40" borderId="11" xfId="0" applyFont="1" applyFill="1" applyBorder="1" applyAlignment="1">
      <alignment horizontal="center" vertical="center"/>
    </xf>
    <xf numFmtId="0" fontId="2" fillId="40" borderId="13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left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horizontal="left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1" fontId="54" fillId="34" borderId="11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0" fillId="37" borderId="13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left" vertical="center"/>
    </xf>
    <xf numFmtId="0" fontId="0" fillId="37" borderId="1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2" fillId="37" borderId="35" xfId="0" applyFont="1" applyFill="1" applyBorder="1" applyAlignment="1">
      <alignment horizontal="center" vertical="center"/>
    </xf>
    <xf numFmtId="0" fontId="12" fillId="37" borderId="11" xfId="0" applyFont="1" applyFill="1" applyBorder="1" applyAlignment="1">
      <alignment horizontal="left" vertical="center"/>
    </xf>
    <xf numFmtId="0" fontId="12" fillId="37" borderId="12" xfId="0" applyFont="1" applyFill="1" applyBorder="1" applyAlignment="1">
      <alignment horizontal="left" vertical="center"/>
    </xf>
    <xf numFmtId="0" fontId="18" fillId="37" borderId="13" xfId="0" applyFont="1" applyFill="1" applyBorder="1" applyAlignment="1">
      <alignment horizontal="center" vertical="center"/>
    </xf>
    <xf numFmtId="0" fontId="18" fillId="37" borderId="12" xfId="0" applyFont="1" applyFill="1" applyBorder="1" applyAlignment="1">
      <alignment horizontal="left" vertical="center"/>
    </xf>
    <xf numFmtId="0" fontId="18" fillId="37" borderId="10" xfId="0" applyFont="1" applyFill="1" applyBorder="1" applyAlignment="1">
      <alignment horizontal="left" vertical="center"/>
    </xf>
    <xf numFmtId="0" fontId="0" fillId="37" borderId="12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left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18" fillId="37" borderId="35" xfId="0" applyFont="1" applyFill="1" applyBorder="1" applyAlignment="1">
      <alignment horizontal="center" vertical="center"/>
    </xf>
    <xf numFmtId="0" fontId="19" fillId="37" borderId="11" xfId="0" applyFont="1" applyFill="1" applyBorder="1" applyAlignment="1">
      <alignment horizontal="left" vertical="center"/>
    </xf>
    <xf numFmtId="0" fontId="19" fillId="37" borderId="12" xfId="0" applyFont="1" applyFill="1" applyBorder="1" applyAlignment="1">
      <alignment horizontal="left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18" fillId="37" borderId="11" xfId="0" applyFont="1" applyFill="1" applyBorder="1" applyAlignment="1">
      <alignment horizontal="left" vertical="center"/>
    </xf>
    <xf numFmtId="0" fontId="19" fillId="37" borderId="35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/>
    </xf>
    <xf numFmtId="0" fontId="12" fillId="0" borderId="15" xfId="0" applyFont="1" applyBorder="1" applyAlignment="1">
      <alignment vertical="center"/>
    </xf>
    <xf numFmtId="164" fontId="54" fillId="0" borderId="11" xfId="0" applyNumberFormat="1" applyFont="1" applyFill="1" applyBorder="1" applyAlignment="1">
      <alignment horizontal="center" vertical="center"/>
    </xf>
    <xf numFmtId="164" fontId="5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quotePrefix="1">
      <alignment horizontal="left"/>
    </xf>
    <xf numFmtId="0" fontId="0" fillId="0" borderId="27" xfId="55" applyFont="1" applyFill="1" applyBorder="1" applyAlignment="1">
      <alignment horizontal="left" vertical="center"/>
      <protection/>
    </xf>
    <xf numFmtId="0" fontId="0" fillId="0" borderId="12" xfId="58" applyFont="1" applyFill="1" applyBorder="1" applyAlignment="1">
      <alignment vertical="center"/>
      <protection/>
    </xf>
    <xf numFmtId="0" fontId="0" fillId="33" borderId="10" xfId="55" applyFont="1" applyFill="1" applyBorder="1" applyAlignment="1">
      <alignment horizontal="left" vertical="center"/>
      <protection/>
    </xf>
    <xf numFmtId="0" fontId="0" fillId="0" borderId="27" xfId="0" applyFont="1" applyFill="1" applyBorder="1" applyAlignment="1">
      <alignment horizontal="left" vertical="center"/>
    </xf>
    <xf numFmtId="164" fontId="53" fillId="0" borderId="13" xfId="0" applyNumberFormat="1" applyFont="1" applyFill="1" applyBorder="1" applyAlignment="1">
      <alignment horizontal="center" vertical="center"/>
    </xf>
    <xf numFmtId="164" fontId="53" fillId="0" borderId="11" xfId="0" applyNumberFormat="1" applyFont="1" applyFill="1" applyBorder="1" applyAlignment="1">
      <alignment horizontal="center" vertical="center"/>
    </xf>
    <xf numFmtId="164" fontId="54" fillId="0" borderId="13" xfId="0" applyNumberFormat="1" applyFont="1" applyFill="1" applyBorder="1" applyAlignment="1">
      <alignment horizontal="center" vertical="center"/>
    </xf>
    <xf numFmtId="164" fontId="52" fillId="0" borderId="13" xfId="0" applyNumberFormat="1" applyFont="1" applyFill="1" applyBorder="1" applyAlignment="1">
      <alignment horizontal="center" vertical="center"/>
    </xf>
    <xf numFmtId="164" fontId="52" fillId="0" borderId="11" xfId="0" applyNumberFormat="1" applyFont="1" applyFill="1" applyBorder="1" applyAlignment="1">
      <alignment horizontal="center" vertical="center"/>
    </xf>
    <xf numFmtId="0" fontId="12" fillId="0" borderId="36" xfId="53" applyFont="1" applyFill="1" applyBorder="1" applyAlignment="1">
      <alignment horizontal="left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164" fontId="54" fillId="34" borderId="35" xfId="0" applyNumberFormat="1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/>
    </xf>
    <xf numFmtId="0" fontId="54" fillId="34" borderId="16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39" xfId="0" applyFont="1" applyFill="1" applyBorder="1" applyAlignment="1">
      <alignment horizontal="center" vertic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53" fillId="34" borderId="35" xfId="57" applyFont="1" applyFill="1" applyBorder="1" applyAlignment="1">
      <alignment horizontal="right" vertical="center"/>
      <protection/>
    </xf>
    <xf numFmtId="0" fontId="53" fillId="34" borderId="16" xfId="57" applyFont="1" applyFill="1" applyBorder="1" applyAlignment="1">
      <alignment horizontal="right" vertical="center"/>
      <protection/>
    </xf>
    <xf numFmtId="164" fontId="53" fillId="34" borderId="35" xfId="0" applyNumberFormat="1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/>
    </xf>
    <xf numFmtId="0" fontId="54" fillId="34" borderId="35" xfId="57" applyFont="1" applyFill="1" applyBorder="1" applyAlignment="1">
      <alignment horizontal="right" vertical="center"/>
      <protection/>
    </xf>
    <xf numFmtId="0" fontId="54" fillId="34" borderId="16" xfId="57" applyFont="1" applyFill="1" applyBorder="1" applyAlignment="1">
      <alignment horizontal="right" vertical="center"/>
      <protection/>
    </xf>
    <xf numFmtId="0" fontId="2" fillId="36" borderId="12" xfId="0" applyFont="1" applyFill="1" applyBorder="1" applyAlignment="1">
      <alignment horizontal="center" vertical="center"/>
    </xf>
    <xf numFmtId="0" fontId="2" fillId="36" borderId="35" xfId="57" applyFont="1" applyFill="1" applyBorder="1" applyAlignment="1">
      <alignment horizontal="left" vertical="center"/>
      <protection/>
    </xf>
    <xf numFmtId="0" fontId="2" fillId="36" borderId="12" xfId="57" applyFont="1" applyFill="1" applyBorder="1" applyAlignment="1">
      <alignment horizontal="left" vertical="center"/>
      <protection/>
    </xf>
    <xf numFmtId="0" fontId="2" fillId="34" borderId="35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52" fillId="34" borderId="35" xfId="57" applyFont="1" applyFill="1" applyBorder="1" applyAlignment="1">
      <alignment horizontal="right" vertical="center"/>
      <protection/>
    </xf>
    <xf numFmtId="0" fontId="52" fillId="34" borderId="16" xfId="57" applyFont="1" applyFill="1" applyBorder="1" applyAlignment="1">
      <alignment horizontal="right" vertical="center"/>
      <protection/>
    </xf>
    <xf numFmtId="164" fontId="52" fillId="34" borderId="35" xfId="0" applyNumberFormat="1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/>
    </xf>
    <xf numFmtId="0" fontId="52" fillId="34" borderId="16" xfId="0" applyFont="1" applyFill="1" applyBorder="1" applyAlignment="1">
      <alignment horizontal="center" vertical="center"/>
    </xf>
    <xf numFmtId="0" fontId="2" fillId="34" borderId="51" xfId="57" applyFont="1" applyFill="1" applyBorder="1" applyAlignment="1">
      <alignment horizontal="right" vertical="center"/>
      <protection/>
    </xf>
    <xf numFmtId="0" fontId="54" fillId="34" borderId="52" xfId="57" applyFont="1" applyFill="1" applyBorder="1" applyAlignment="1">
      <alignment horizontal="right" vertical="center"/>
      <protection/>
    </xf>
    <xf numFmtId="164" fontId="2" fillId="34" borderId="51" xfId="0" applyNumberFormat="1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5" fillId="0" borderId="54" xfId="0" applyFont="1" applyBorder="1" applyAlignment="1">
      <alignment horizontal="left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center" vertical="center"/>
    </xf>
    <xf numFmtId="0" fontId="2" fillId="36" borderId="57" xfId="0" applyFont="1" applyFill="1" applyBorder="1" applyAlignment="1">
      <alignment horizontal="center" vertical="center"/>
    </xf>
    <xf numFmtId="0" fontId="2" fillId="36" borderId="58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Magyarázó szöveg 2" xfId="54"/>
    <cellStyle name="Normál 2" xfId="55"/>
    <cellStyle name="Normál 3" xfId="56"/>
    <cellStyle name="Normál_Közös" xfId="57"/>
    <cellStyle name="Normál_Közös_biológia-kémia 4+1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7"/>
  <sheetViews>
    <sheetView showGridLines="0" tabSelected="1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" sqref="A1:B1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6.00390625" style="2" customWidth="1"/>
    <col min="21" max="21" width="3.421875" style="3" customWidth="1"/>
    <col min="22" max="22" width="15.421875" style="15" customWidth="1"/>
    <col min="23" max="23" width="41.140625" style="15" customWidth="1"/>
    <col min="24" max="24" width="3.57421875" style="3" customWidth="1"/>
    <col min="25" max="25" width="15.421875" style="15" customWidth="1"/>
    <col min="26" max="26" width="41.140625" style="15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50.7109375" style="1" customWidth="1"/>
    <col min="32" max="16384" width="10.7109375" style="1" customWidth="1"/>
  </cols>
  <sheetData>
    <row r="1" spans="1:30" s="2" customFormat="1" ht="25.5">
      <c r="A1" s="316" t="s">
        <v>58</v>
      </c>
      <c r="B1" s="316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132"/>
      <c r="W1" s="132"/>
      <c r="X1" s="3"/>
      <c r="Y1" s="15"/>
      <c r="Z1" s="15"/>
      <c r="AA1" s="3"/>
      <c r="AB1" s="3"/>
      <c r="AC1" s="3"/>
      <c r="AD1" s="4"/>
    </row>
    <row r="2" spans="1:30" s="2" customFormat="1" ht="21" customHeight="1">
      <c r="A2" s="317" t="s">
        <v>56</v>
      </c>
      <c r="B2" s="317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5"/>
      <c r="U2" s="5"/>
      <c r="V2" s="132"/>
      <c r="W2" s="132"/>
      <c r="X2" s="3"/>
      <c r="Y2" s="15"/>
      <c r="Z2" s="15"/>
      <c r="AA2" s="3"/>
      <c r="AB2" s="3"/>
      <c r="AC2" s="3"/>
      <c r="AD2" s="4"/>
    </row>
    <row r="3" spans="1:30" s="2" customFormat="1" ht="21" customHeight="1" thickBot="1">
      <c r="A3" s="318" t="s">
        <v>59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13"/>
      <c r="N3" s="13"/>
      <c r="O3" s="13"/>
      <c r="P3" s="13"/>
      <c r="Q3" s="13"/>
      <c r="R3" s="13"/>
      <c r="S3" s="13"/>
      <c r="T3" s="5"/>
      <c r="U3" s="5"/>
      <c r="V3" s="132"/>
      <c r="W3" s="132"/>
      <c r="X3" s="3"/>
      <c r="Y3" s="15"/>
      <c r="Z3" s="15"/>
      <c r="AA3" s="3"/>
      <c r="AB3" s="3"/>
      <c r="AC3" s="3"/>
      <c r="AD3" s="4"/>
    </row>
    <row r="4" spans="1:31" ht="18" customHeight="1" thickTop="1">
      <c r="A4" s="283" t="s">
        <v>1</v>
      </c>
      <c r="B4" s="283" t="s">
        <v>0</v>
      </c>
      <c r="C4" s="287" t="s">
        <v>28</v>
      </c>
      <c r="D4" s="288"/>
      <c r="E4" s="288"/>
      <c r="F4" s="288"/>
      <c r="G4" s="288"/>
      <c r="H4" s="289"/>
      <c r="I4" s="289"/>
      <c r="J4" s="289"/>
      <c r="K4" s="289"/>
      <c r="L4" s="289"/>
      <c r="M4" s="289"/>
      <c r="N4" s="290"/>
      <c r="O4" s="287" t="s">
        <v>29</v>
      </c>
      <c r="P4" s="288"/>
      <c r="Q4" s="288"/>
      <c r="R4" s="288"/>
      <c r="S4" s="291" t="s">
        <v>30</v>
      </c>
      <c r="T4" s="319" t="s">
        <v>31</v>
      </c>
      <c r="U4" s="283" t="s">
        <v>2</v>
      </c>
      <c r="V4" s="283"/>
      <c r="W4" s="283"/>
      <c r="X4" s="283" t="s">
        <v>3</v>
      </c>
      <c r="Y4" s="283"/>
      <c r="Z4" s="283"/>
      <c r="AA4" s="283" t="s">
        <v>8</v>
      </c>
      <c r="AB4" s="283"/>
      <c r="AC4" s="283"/>
      <c r="AD4" s="283" t="s">
        <v>4</v>
      </c>
      <c r="AE4" s="283" t="s">
        <v>241</v>
      </c>
    </row>
    <row r="5" spans="1:31" ht="12.75" customHeight="1">
      <c r="A5" s="284"/>
      <c r="B5" s="284"/>
      <c r="C5" s="56">
        <v>1</v>
      </c>
      <c r="D5" s="57">
        <v>2</v>
      </c>
      <c r="E5" s="57">
        <v>3</v>
      </c>
      <c r="F5" s="57">
        <v>4</v>
      </c>
      <c r="G5" s="57">
        <v>5</v>
      </c>
      <c r="H5" s="57">
        <v>6</v>
      </c>
      <c r="I5" s="101">
        <v>7</v>
      </c>
      <c r="J5" s="101">
        <v>8</v>
      </c>
      <c r="K5" s="101">
        <v>9</v>
      </c>
      <c r="L5" s="101">
        <v>10</v>
      </c>
      <c r="M5" s="101">
        <v>11</v>
      </c>
      <c r="N5" s="102">
        <v>12</v>
      </c>
      <c r="O5" s="56" t="s">
        <v>43</v>
      </c>
      <c r="P5" s="57" t="s">
        <v>42</v>
      </c>
      <c r="Q5" s="57" t="s">
        <v>44</v>
      </c>
      <c r="R5" s="57" t="s">
        <v>45</v>
      </c>
      <c r="S5" s="292"/>
      <c r="T5" s="320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</row>
    <row r="6" spans="1:31" s="6" customFormat="1" ht="12.75">
      <c r="A6" s="301" t="s">
        <v>7</v>
      </c>
      <c r="B6" s="302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6"/>
    </row>
    <row r="7" spans="1:31" s="6" customFormat="1" ht="12.75">
      <c r="A7" s="23" t="s">
        <v>53</v>
      </c>
      <c r="B7" s="18" t="s">
        <v>37</v>
      </c>
      <c r="C7" s="20" t="s">
        <v>32</v>
      </c>
      <c r="D7" s="12"/>
      <c r="E7" s="12"/>
      <c r="F7" s="12"/>
      <c r="G7" s="12"/>
      <c r="H7" s="12"/>
      <c r="I7" s="85"/>
      <c r="J7" s="85"/>
      <c r="K7" s="85"/>
      <c r="L7" s="85"/>
      <c r="M7" s="85"/>
      <c r="N7" s="86"/>
      <c r="O7" s="21"/>
      <c r="P7" s="14">
        <v>2</v>
      </c>
      <c r="Q7" s="14"/>
      <c r="R7" s="22"/>
      <c r="S7" s="21">
        <v>0</v>
      </c>
      <c r="T7" s="59" t="s">
        <v>233</v>
      </c>
      <c r="U7" s="21"/>
      <c r="V7" s="133"/>
      <c r="W7" s="140"/>
      <c r="X7" s="21"/>
      <c r="Y7" s="133"/>
      <c r="Z7" s="140"/>
      <c r="AA7" s="21"/>
      <c r="AB7" s="14"/>
      <c r="AC7" s="59"/>
      <c r="AD7" s="35" t="s">
        <v>60</v>
      </c>
      <c r="AE7" s="146" t="s">
        <v>242</v>
      </c>
    </row>
    <row r="8" spans="1:31" s="6" customFormat="1" ht="12.75">
      <c r="A8" s="293" t="s">
        <v>34</v>
      </c>
      <c r="B8" s="294"/>
      <c r="C8" s="28">
        <f aca="true" t="shared" si="0" ref="C8:N8">SUMIF(C7:C7,"=x",$O7:$O7)+SUMIF(C7:C7,"=x",$P7:$P7)+SUMIF(C7:C7,"=x",$Q7:$Q7)</f>
        <v>2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0</v>
      </c>
      <c r="H8" s="29">
        <f t="shared" si="0"/>
        <v>0</v>
      </c>
      <c r="I8" s="87">
        <f t="shared" si="0"/>
        <v>0</v>
      </c>
      <c r="J8" s="87">
        <f t="shared" si="0"/>
        <v>0</v>
      </c>
      <c r="K8" s="87">
        <f t="shared" si="0"/>
        <v>0</v>
      </c>
      <c r="L8" s="87">
        <f t="shared" si="0"/>
        <v>0</v>
      </c>
      <c r="M8" s="87">
        <f t="shared" si="0"/>
        <v>0</v>
      </c>
      <c r="N8" s="88">
        <f t="shared" si="0"/>
        <v>0</v>
      </c>
      <c r="O8" s="295">
        <f>SUM(C8:N8)</f>
        <v>2</v>
      </c>
      <c r="P8" s="296"/>
      <c r="Q8" s="296"/>
      <c r="R8" s="296"/>
      <c r="S8" s="296"/>
      <c r="T8" s="297"/>
      <c r="U8" s="271"/>
      <c r="V8" s="272"/>
      <c r="W8" s="272"/>
      <c r="X8" s="272"/>
      <c r="Y8" s="272"/>
      <c r="Z8" s="272"/>
      <c r="AA8" s="272"/>
      <c r="AB8" s="272"/>
      <c r="AC8" s="272"/>
      <c r="AD8" s="272"/>
      <c r="AE8" s="273"/>
    </row>
    <row r="9" spans="1:31" s="6" customFormat="1" ht="12.75">
      <c r="A9" s="298" t="s">
        <v>35</v>
      </c>
      <c r="B9" s="299"/>
      <c r="C9" s="31">
        <f aca="true" t="shared" si="1" ref="C9:N9">SUMIF(C7:C7,"=x",$S7:$S7)</f>
        <v>0</v>
      </c>
      <c r="D9" s="32">
        <f t="shared" si="1"/>
        <v>0</v>
      </c>
      <c r="E9" s="32">
        <f t="shared" si="1"/>
        <v>0</v>
      </c>
      <c r="F9" s="32">
        <f t="shared" si="1"/>
        <v>0</v>
      </c>
      <c r="G9" s="32">
        <f t="shared" si="1"/>
        <v>0</v>
      </c>
      <c r="H9" s="32">
        <f t="shared" si="1"/>
        <v>0</v>
      </c>
      <c r="I9" s="89">
        <f t="shared" si="1"/>
        <v>0</v>
      </c>
      <c r="J9" s="89">
        <f t="shared" si="1"/>
        <v>0</v>
      </c>
      <c r="K9" s="89">
        <f t="shared" si="1"/>
        <v>0</v>
      </c>
      <c r="L9" s="89">
        <f t="shared" si="1"/>
        <v>0</v>
      </c>
      <c r="M9" s="89">
        <f t="shared" si="1"/>
        <v>0</v>
      </c>
      <c r="N9" s="90">
        <f t="shared" si="1"/>
        <v>0</v>
      </c>
      <c r="O9" s="274">
        <f>SUM(C9:N9)</f>
        <v>0</v>
      </c>
      <c r="P9" s="275"/>
      <c r="Q9" s="275"/>
      <c r="R9" s="275"/>
      <c r="S9" s="275"/>
      <c r="T9" s="276"/>
      <c r="U9" s="277"/>
      <c r="V9" s="278"/>
      <c r="W9" s="278"/>
      <c r="X9" s="278"/>
      <c r="Y9" s="278"/>
      <c r="Z9" s="278"/>
      <c r="AA9" s="278"/>
      <c r="AB9" s="278"/>
      <c r="AC9" s="278"/>
      <c r="AD9" s="278"/>
      <c r="AE9" s="279"/>
    </row>
    <row r="10" spans="1:31" s="6" customFormat="1" ht="12.75">
      <c r="A10" s="306" t="s">
        <v>36</v>
      </c>
      <c r="B10" s="307"/>
      <c r="C10" s="25">
        <f>SUMPRODUCT(--(C7:C7="x"),--($T7:$T7="K(5)"))</f>
        <v>0</v>
      </c>
      <c r="D10" s="26">
        <f aca="true" t="shared" si="2" ref="D10:N10">SUMPRODUCT(--(D7:D7="x"),--($T7:$T7="K(5)"))</f>
        <v>0</v>
      </c>
      <c r="E10" s="26">
        <f t="shared" si="2"/>
        <v>0</v>
      </c>
      <c r="F10" s="26">
        <f t="shared" si="2"/>
        <v>0</v>
      </c>
      <c r="G10" s="26">
        <f t="shared" si="2"/>
        <v>0</v>
      </c>
      <c r="H10" s="26">
        <f t="shared" si="2"/>
        <v>0</v>
      </c>
      <c r="I10" s="91">
        <f t="shared" si="2"/>
        <v>0</v>
      </c>
      <c r="J10" s="91">
        <f t="shared" si="2"/>
        <v>0</v>
      </c>
      <c r="K10" s="91">
        <f t="shared" si="2"/>
        <v>0</v>
      </c>
      <c r="L10" s="91">
        <f t="shared" si="2"/>
        <v>0</v>
      </c>
      <c r="M10" s="91">
        <f t="shared" si="2"/>
        <v>0</v>
      </c>
      <c r="N10" s="92">
        <f t="shared" si="2"/>
        <v>0</v>
      </c>
      <c r="O10" s="308">
        <f>SUM(C10:N10)</f>
        <v>0</v>
      </c>
      <c r="P10" s="309"/>
      <c r="Q10" s="309"/>
      <c r="R10" s="309"/>
      <c r="S10" s="309"/>
      <c r="T10" s="310"/>
      <c r="U10" s="277"/>
      <c r="V10" s="278"/>
      <c r="W10" s="278"/>
      <c r="X10" s="278"/>
      <c r="Y10" s="278"/>
      <c r="Z10" s="278"/>
      <c r="AA10" s="278"/>
      <c r="AB10" s="278"/>
      <c r="AC10" s="278"/>
      <c r="AD10" s="278"/>
      <c r="AE10" s="279"/>
    </row>
    <row r="11" spans="1:31" s="6" customFormat="1" ht="12.75">
      <c r="A11" s="301" t="s">
        <v>172</v>
      </c>
      <c r="B11" s="302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6"/>
    </row>
    <row r="12" spans="1:31" s="6" customFormat="1" ht="12.75">
      <c r="A12" s="23" t="s">
        <v>159</v>
      </c>
      <c r="B12" s="115" t="s">
        <v>160</v>
      </c>
      <c r="C12" s="20" t="s">
        <v>32</v>
      </c>
      <c r="D12" s="12"/>
      <c r="E12" s="12"/>
      <c r="F12" s="12"/>
      <c r="G12" s="12"/>
      <c r="H12" s="12"/>
      <c r="I12" s="85"/>
      <c r="J12" s="85"/>
      <c r="K12" s="85"/>
      <c r="L12" s="85"/>
      <c r="M12" s="85"/>
      <c r="N12" s="86"/>
      <c r="O12" s="21">
        <v>1</v>
      </c>
      <c r="P12" s="14"/>
      <c r="Q12" s="14"/>
      <c r="R12" s="22"/>
      <c r="S12" s="21">
        <v>3</v>
      </c>
      <c r="T12" s="59" t="s">
        <v>76</v>
      </c>
      <c r="U12" s="36" t="s">
        <v>42</v>
      </c>
      <c r="V12" s="134" t="str">
        <f>A13</f>
        <v>mm5t2al1</v>
      </c>
      <c r="W12" s="141" t="str">
        <f>B13</f>
        <v>Algebra és számelmélet1G-tk</v>
      </c>
      <c r="X12" s="38"/>
      <c r="Y12" s="135"/>
      <c r="Z12" s="142"/>
      <c r="AA12" s="38"/>
      <c r="AB12" s="37"/>
      <c r="AC12" s="60"/>
      <c r="AD12" s="40" t="s">
        <v>169</v>
      </c>
      <c r="AE12" s="142" t="s">
        <v>243</v>
      </c>
    </row>
    <row r="13" spans="1:31" s="6" customFormat="1" ht="12.75">
      <c r="A13" s="23" t="s">
        <v>161</v>
      </c>
      <c r="B13" s="115" t="s">
        <v>164</v>
      </c>
      <c r="C13" s="20" t="s">
        <v>32</v>
      </c>
      <c r="D13" s="12"/>
      <c r="E13" s="12"/>
      <c r="F13" s="12"/>
      <c r="G13" s="12"/>
      <c r="H13" s="12"/>
      <c r="I13" s="85"/>
      <c r="J13" s="85"/>
      <c r="K13" s="85"/>
      <c r="L13" s="85"/>
      <c r="M13" s="85"/>
      <c r="N13" s="86"/>
      <c r="O13" s="21"/>
      <c r="P13" s="14">
        <v>2</v>
      </c>
      <c r="Q13" s="14"/>
      <c r="R13" s="22"/>
      <c r="S13" s="21">
        <v>0</v>
      </c>
      <c r="T13" s="59" t="s">
        <v>78</v>
      </c>
      <c r="U13" s="38"/>
      <c r="V13" s="135"/>
      <c r="W13" s="142"/>
      <c r="X13" s="38"/>
      <c r="Y13" s="135"/>
      <c r="Z13" s="142"/>
      <c r="AA13" s="38"/>
      <c r="AB13" s="37"/>
      <c r="AC13" s="60"/>
      <c r="AD13" s="40" t="s">
        <v>169</v>
      </c>
      <c r="AE13" s="142" t="s">
        <v>244</v>
      </c>
    </row>
    <row r="14" spans="1:31" s="6" customFormat="1" ht="12.75">
      <c r="A14" s="23" t="s">
        <v>162</v>
      </c>
      <c r="B14" s="115" t="s">
        <v>163</v>
      </c>
      <c r="C14" s="21" t="s">
        <v>32</v>
      </c>
      <c r="D14" s="14"/>
      <c r="E14" s="14"/>
      <c r="F14" s="14"/>
      <c r="G14" s="14"/>
      <c r="H14" s="14"/>
      <c r="I14" s="85"/>
      <c r="J14" s="85"/>
      <c r="K14" s="85"/>
      <c r="L14" s="85"/>
      <c r="M14" s="85"/>
      <c r="N14" s="86"/>
      <c r="O14" s="21"/>
      <c r="P14" s="14">
        <v>2</v>
      </c>
      <c r="Q14" s="14"/>
      <c r="R14" s="22"/>
      <c r="S14" s="21">
        <v>3</v>
      </c>
      <c r="T14" s="59" t="s">
        <v>79</v>
      </c>
      <c r="U14" s="38"/>
      <c r="V14" s="135"/>
      <c r="W14" s="142"/>
      <c r="X14" s="38"/>
      <c r="Y14" s="135"/>
      <c r="Z14" s="142"/>
      <c r="AA14" s="38"/>
      <c r="AB14" s="37"/>
      <c r="AC14" s="60"/>
      <c r="AD14" s="40" t="s">
        <v>170</v>
      </c>
      <c r="AE14" s="142" t="s">
        <v>245</v>
      </c>
    </row>
    <row r="15" spans="1:31" s="6" customFormat="1" ht="12.75">
      <c r="A15" s="23" t="s">
        <v>165</v>
      </c>
      <c r="B15" s="115" t="s">
        <v>166</v>
      </c>
      <c r="C15" s="21"/>
      <c r="D15" s="14" t="s">
        <v>32</v>
      </c>
      <c r="E15" s="14"/>
      <c r="F15" s="14"/>
      <c r="G15" s="14"/>
      <c r="H15" s="14"/>
      <c r="I15" s="85"/>
      <c r="J15" s="85"/>
      <c r="K15" s="85"/>
      <c r="L15" s="85"/>
      <c r="M15" s="85"/>
      <c r="N15" s="86"/>
      <c r="O15" s="21">
        <v>1</v>
      </c>
      <c r="P15" s="14"/>
      <c r="Q15" s="14"/>
      <c r="R15" s="22"/>
      <c r="S15" s="21">
        <v>3</v>
      </c>
      <c r="T15" s="59" t="s">
        <v>76</v>
      </c>
      <c r="U15" s="126" t="s">
        <v>42</v>
      </c>
      <c r="V15" s="134" t="str">
        <f>A16</f>
        <v>mm5t2ge2</v>
      </c>
      <c r="W15" s="141" t="str">
        <f>B16</f>
        <v>Bevezetés a geometriábaG-tk</v>
      </c>
      <c r="X15" s="39"/>
      <c r="Y15" s="148"/>
      <c r="Z15" s="153"/>
      <c r="AA15" s="38"/>
      <c r="AB15" s="37"/>
      <c r="AC15" s="60"/>
      <c r="AD15" s="24" t="s">
        <v>171</v>
      </c>
      <c r="AE15" s="142" t="s">
        <v>246</v>
      </c>
    </row>
    <row r="16" spans="1:31" s="6" customFormat="1" ht="12.75">
      <c r="A16" s="23" t="s">
        <v>167</v>
      </c>
      <c r="B16" s="115" t="s">
        <v>168</v>
      </c>
      <c r="C16" s="21"/>
      <c r="D16" s="14" t="s">
        <v>32</v>
      </c>
      <c r="E16" s="14"/>
      <c r="F16" s="14"/>
      <c r="G16" s="14"/>
      <c r="H16" s="14"/>
      <c r="I16" s="85"/>
      <c r="J16" s="85"/>
      <c r="K16" s="85"/>
      <c r="L16" s="85"/>
      <c r="M16" s="85"/>
      <c r="N16" s="86"/>
      <c r="O16" s="21"/>
      <c r="P16" s="14">
        <v>2</v>
      </c>
      <c r="Q16" s="14"/>
      <c r="R16" s="22"/>
      <c r="S16" s="21">
        <v>0</v>
      </c>
      <c r="T16" s="59" t="s">
        <v>78</v>
      </c>
      <c r="U16" s="70"/>
      <c r="V16" s="120"/>
      <c r="W16" s="143"/>
      <c r="X16" s="70"/>
      <c r="Y16" s="120"/>
      <c r="Z16" s="143"/>
      <c r="AA16" s="70"/>
      <c r="AB16" s="46"/>
      <c r="AC16" s="71"/>
      <c r="AD16" s="24" t="s">
        <v>171</v>
      </c>
      <c r="AE16" s="143" t="s">
        <v>247</v>
      </c>
    </row>
    <row r="17" spans="1:31" s="6" customFormat="1" ht="12.75">
      <c r="A17" s="293" t="s">
        <v>34</v>
      </c>
      <c r="B17" s="294"/>
      <c r="C17" s="28">
        <f aca="true" t="shared" si="3" ref="C17:H17">SUMIF(C12:C16,"=x",$O12:$O16)+SUMIF(C12:C16,"=x",$P12:$P16)+SUMIF(C12:C16,"=x",$Q12:$Q16)</f>
        <v>5</v>
      </c>
      <c r="D17" s="29">
        <f t="shared" si="3"/>
        <v>3</v>
      </c>
      <c r="E17" s="29">
        <f t="shared" si="3"/>
        <v>0</v>
      </c>
      <c r="F17" s="29">
        <f t="shared" si="3"/>
        <v>0</v>
      </c>
      <c r="G17" s="29">
        <f t="shared" si="3"/>
        <v>0</v>
      </c>
      <c r="H17" s="29">
        <f t="shared" si="3"/>
        <v>0</v>
      </c>
      <c r="I17" s="87">
        <f aca="true" t="shared" si="4" ref="I17:N17">SUMIF(I12:I15,"=x",$O12:$O15)+SUMIF(I12:I15,"=x",$P12:$P15)+SUMIF(I12:I15,"=x",$Q12:$Q15)</f>
        <v>0</v>
      </c>
      <c r="J17" s="87">
        <f t="shared" si="4"/>
        <v>0</v>
      </c>
      <c r="K17" s="87">
        <f t="shared" si="4"/>
        <v>0</v>
      </c>
      <c r="L17" s="87">
        <f t="shared" si="4"/>
        <v>0</v>
      </c>
      <c r="M17" s="87">
        <f t="shared" si="4"/>
        <v>0</v>
      </c>
      <c r="N17" s="88">
        <f t="shared" si="4"/>
        <v>0</v>
      </c>
      <c r="O17" s="295">
        <f>SUM(C17:N17)</f>
        <v>8</v>
      </c>
      <c r="P17" s="296"/>
      <c r="Q17" s="296"/>
      <c r="R17" s="296"/>
      <c r="S17" s="296"/>
      <c r="T17" s="297"/>
      <c r="U17" s="271"/>
      <c r="V17" s="272"/>
      <c r="W17" s="272"/>
      <c r="X17" s="272"/>
      <c r="Y17" s="272"/>
      <c r="Z17" s="272"/>
      <c r="AA17" s="272"/>
      <c r="AB17" s="272"/>
      <c r="AC17" s="272"/>
      <c r="AD17" s="272"/>
      <c r="AE17" s="273"/>
    </row>
    <row r="18" spans="1:31" s="6" customFormat="1" ht="12.75">
      <c r="A18" s="298" t="s">
        <v>35</v>
      </c>
      <c r="B18" s="299"/>
      <c r="C18" s="31">
        <f aca="true" t="shared" si="5" ref="C18:H18">SUMIF(C12:C16,"=x",$S12:$S16)</f>
        <v>6</v>
      </c>
      <c r="D18" s="32">
        <f t="shared" si="5"/>
        <v>3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89">
        <f aca="true" t="shared" si="6" ref="I18:N18">SUMIF(I12:I15,"=x",$S12:$S15)</f>
        <v>0</v>
      </c>
      <c r="J18" s="89">
        <f t="shared" si="6"/>
        <v>0</v>
      </c>
      <c r="K18" s="89">
        <f t="shared" si="6"/>
        <v>0</v>
      </c>
      <c r="L18" s="89">
        <f t="shared" si="6"/>
        <v>0</v>
      </c>
      <c r="M18" s="89">
        <f t="shared" si="6"/>
        <v>0</v>
      </c>
      <c r="N18" s="90">
        <f t="shared" si="6"/>
        <v>0</v>
      </c>
      <c r="O18" s="274">
        <f>SUM(C18:N18)</f>
        <v>9</v>
      </c>
      <c r="P18" s="275"/>
      <c r="Q18" s="275"/>
      <c r="R18" s="275"/>
      <c r="S18" s="275"/>
      <c r="T18" s="276"/>
      <c r="U18" s="277"/>
      <c r="V18" s="278"/>
      <c r="W18" s="278"/>
      <c r="X18" s="278"/>
      <c r="Y18" s="278"/>
      <c r="Z18" s="278"/>
      <c r="AA18" s="278"/>
      <c r="AB18" s="278"/>
      <c r="AC18" s="278"/>
      <c r="AD18" s="278"/>
      <c r="AE18" s="279"/>
    </row>
    <row r="19" spans="1:31" s="6" customFormat="1" ht="12.75">
      <c r="A19" s="306" t="s">
        <v>36</v>
      </c>
      <c r="B19" s="307"/>
      <c r="C19" s="25">
        <f>SUMPRODUCT(--(C12:C16="x"),--($T12:$T16="K(5)"))</f>
        <v>1</v>
      </c>
      <c r="D19" s="26">
        <f aca="true" t="shared" si="7" ref="D19:N19">SUMPRODUCT(--(D12:D16="x"),--($T12:$T16="K(5)"))</f>
        <v>1</v>
      </c>
      <c r="E19" s="26">
        <f t="shared" si="7"/>
        <v>0</v>
      </c>
      <c r="F19" s="26">
        <f t="shared" si="7"/>
        <v>0</v>
      </c>
      <c r="G19" s="26">
        <f t="shared" si="7"/>
        <v>0</v>
      </c>
      <c r="H19" s="26">
        <f t="shared" si="7"/>
        <v>0</v>
      </c>
      <c r="I19" s="91">
        <f t="shared" si="7"/>
        <v>0</v>
      </c>
      <c r="J19" s="91">
        <f>SUMPRODUCT(--(J12:J16="x"),--($T12:$T16="K(5)"))</f>
        <v>0</v>
      </c>
      <c r="K19" s="91">
        <f t="shared" si="7"/>
        <v>0</v>
      </c>
      <c r="L19" s="91">
        <f t="shared" si="7"/>
        <v>0</v>
      </c>
      <c r="M19" s="91">
        <f t="shared" si="7"/>
        <v>0</v>
      </c>
      <c r="N19" s="92">
        <f t="shared" si="7"/>
        <v>0</v>
      </c>
      <c r="O19" s="308">
        <f>SUM(C19:N19)</f>
        <v>2</v>
      </c>
      <c r="P19" s="309"/>
      <c r="Q19" s="309"/>
      <c r="R19" s="309"/>
      <c r="S19" s="309"/>
      <c r="T19" s="310"/>
      <c r="U19" s="277"/>
      <c r="V19" s="278"/>
      <c r="W19" s="278"/>
      <c r="X19" s="278"/>
      <c r="Y19" s="278"/>
      <c r="Z19" s="278"/>
      <c r="AA19" s="278"/>
      <c r="AB19" s="278"/>
      <c r="AC19" s="278"/>
      <c r="AD19" s="278"/>
      <c r="AE19" s="279"/>
    </row>
    <row r="20" spans="1:31" s="6" customFormat="1" ht="12.75">
      <c r="A20" s="301" t="s">
        <v>238</v>
      </c>
      <c r="B20" s="302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6"/>
    </row>
    <row r="21" spans="1:31" s="6" customFormat="1" ht="12.75">
      <c r="A21" s="23" t="s">
        <v>173</v>
      </c>
      <c r="B21" s="115" t="s">
        <v>174</v>
      </c>
      <c r="C21" s="20" t="s">
        <v>32</v>
      </c>
      <c r="D21" s="12"/>
      <c r="E21" s="12"/>
      <c r="F21" s="12"/>
      <c r="G21" s="12"/>
      <c r="H21" s="12"/>
      <c r="I21" s="85"/>
      <c r="J21" s="85"/>
      <c r="K21" s="85"/>
      <c r="L21" s="85"/>
      <c r="M21" s="85"/>
      <c r="N21" s="86"/>
      <c r="O21" s="21"/>
      <c r="P21" s="14">
        <v>2</v>
      </c>
      <c r="Q21" s="14"/>
      <c r="R21" s="22"/>
      <c r="S21" s="128">
        <v>2</v>
      </c>
      <c r="T21" s="59" t="s">
        <v>79</v>
      </c>
      <c r="U21" s="74"/>
      <c r="V21" s="136"/>
      <c r="W21" s="144"/>
      <c r="X21" s="61"/>
      <c r="Y21" s="149"/>
      <c r="Z21" s="154"/>
      <c r="AA21" s="61"/>
      <c r="AB21" s="41"/>
      <c r="AC21" s="62"/>
      <c r="AD21" s="129" t="s">
        <v>225</v>
      </c>
      <c r="AE21" s="156" t="s">
        <v>248</v>
      </c>
    </row>
    <row r="22" spans="1:31" s="6" customFormat="1" ht="12.75">
      <c r="A22" s="23" t="s">
        <v>175</v>
      </c>
      <c r="B22" s="115" t="s">
        <v>176</v>
      </c>
      <c r="C22" s="47" t="s">
        <v>32</v>
      </c>
      <c r="D22" s="48"/>
      <c r="E22" s="48"/>
      <c r="F22" s="48"/>
      <c r="G22" s="48"/>
      <c r="H22" s="48"/>
      <c r="I22" s="103"/>
      <c r="J22" s="103"/>
      <c r="K22" s="103"/>
      <c r="L22" s="103"/>
      <c r="M22" s="103"/>
      <c r="N22" s="104"/>
      <c r="O22" s="49">
        <v>2</v>
      </c>
      <c r="P22" s="34"/>
      <c r="Q22" s="34"/>
      <c r="R22" s="50"/>
      <c r="S22" s="128">
        <v>5</v>
      </c>
      <c r="T22" s="128" t="s">
        <v>76</v>
      </c>
      <c r="U22" s="131" t="s">
        <v>42</v>
      </c>
      <c r="V22" s="137" t="str">
        <f>A23</f>
        <v>mm5t2vm1</v>
      </c>
      <c r="W22" s="145" t="str">
        <f>B23</f>
        <v>Véges matematika1G-tk</v>
      </c>
      <c r="X22" s="75"/>
      <c r="Y22" s="150"/>
      <c r="Z22" s="155"/>
      <c r="AA22" s="75"/>
      <c r="AB22" s="42"/>
      <c r="AC22" s="76"/>
      <c r="AD22" s="130" t="s">
        <v>96</v>
      </c>
      <c r="AE22" s="159" t="s">
        <v>249</v>
      </c>
    </row>
    <row r="23" spans="1:31" s="6" customFormat="1" ht="12.75">
      <c r="A23" s="23" t="s">
        <v>177</v>
      </c>
      <c r="B23" s="115" t="s">
        <v>215</v>
      </c>
      <c r="C23" s="20" t="s">
        <v>32</v>
      </c>
      <c r="D23" s="12"/>
      <c r="E23" s="12"/>
      <c r="F23" s="12"/>
      <c r="G23" s="12"/>
      <c r="H23" s="12"/>
      <c r="I23" s="85"/>
      <c r="J23" s="85"/>
      <c r="K23" s="85"/>
      <c r="L23" s="85"/>
      <c r="M23" s="85"/>
      <c r="N23" s="86"/>
      <c r="O23" s="21"/>
      <c r="P23" s="14">
        <v>2</v>
      </c>
      <c r="Q23" s="14"/>
      <c r="R23" s="22"/>
      <c r="S23" s="128">
        <v>0</v>
      </c>
      <c r="T23" s="59" t="s">
        <v>78</v>
      </c>
      <c r="U23" s="64"/>
      <c r="V23" s="136"/>
      <c r="W23" s="144"/>
      <c r="X23" s="75"/>
      <c r="Y23" s="150"/>
      <c r="Z23" s="155"/>
      <c r="AA23" s="75"/>
      <c r="AB23" s="42"/>
      <c r="AC23" s="76"/>
      <c r="AD23" s="130" t="s">
        <v>96</v>
      </c>
      <c r="AE23" s="159" t="s">
        <v>250</v>
      </c>
    </row>
    <row r="24" spans="1:31" s="6" customFormat="1" ht="12.75">
      <c r="A24" s="23" t="s">
        <v>178</v>
      </c>
      <c r="B24" s="115" t="s">
        <v>179</v>
      </c>
      <c r="C24" s="20"/>
      <c r="D24" s="12" t="s">
        <v>32</v>
      </c>
      <c r="E24" s="12"/>
      <c r="F24" s="12"/>
      <c r="G24" s="12"/>
      <c r="H24" s="12"/>
      <c r="I24" s="85"/>
      <c r="J24" s="85"/>
      <c r="K24" s="85"/>
      <c r="L24" s="85"/>
      <c r="M24" s="85"/>
      <c r="N24" s="86"/>
      <c r="O24" s="21">
        <v>1</v>
      </c>
      <c r="P24" s="14"/>
      <c r="Q24" s="14"/>
      <c r="R24" s="22"/>
      <c r="S24" s="128">
        <v>3</v>
      </c>
      <c r="T24" s="128" t="s">
        <v>76</v>
      </c>
      <c r="U24" s="21" t="s">
        <v>33</v>
      </c>
      <c r="V24" s="133" t="str">
        <f>A12</f>
        <v>mm5t1al1</v>
      </c>
      <c r="W24" s="140" t="str">
        <f>B12</f>
        <v>Algebra és számelmélet1E-tk</v>
      </c>
      <c r="X24" s="64" t="s">
        <v>42</v>
      </c>
      <c r="Y24" s="136" t="str">
        <f>A25</f>
        <v>mm5t2al2</v>
      </c>
      <c r="Z24" s="144" t="str">
        <f>B25</f>
        <v>Algebra és számelmélet2G-tk</v>
      </c>
      <c r="AA24" s="21"/>
      <c r="AB24" s="14"/>
      <c r="AC24" s="59"/>
      <c r="AD24" s="130" t="s">
        <v>138</v>
      </c>
      <c r="AE24" s="146" t="s">
        <v>251</v>
      </c>
    </row>
    <row r="25" spans="1:31" s="6" customFormat="1" ht="12.75">
      <c r="A25" s="23" t="s">
        <v>180</v>
      </c>
      <c r="B25" s="115" t="s">
        <v>216</v>
      </c>
      <c r="C25" s="20"/>
      <c r="D25" s="12" t="s">
        <v>32</v>
      </c>
      <c r="E25" s="12"/>
      <c r="F25" s="12"/>
      <c r="G25" s="12"/>
      <c r="H25" s="12"/>
      <c r="I25" s="85"/>
      <c r="J25" s="85"/>
      <c r="K25" s="85"/>
      <c r="L25" s="85"/>
      <c r="M25" s="85"/>
      <c r="N25" s="86"/>
      <c r="O25" s="21"/>
      <c r="P25" s="14">
        <v>2</v>
      </c>
      <c r="Q25" s="14"/>
      <c r="R25" s="22"/>
      <c r="S25" s="128">
        <v>0</v>
      </c>
      <c r="T25" s="59" t="s">
        <v>78</v>
      </c>
      <c r="U25" s="21" t="s">
        <v>33</v>
      </c>
      <c r="V25" s="133" t="str">
        <f>A12</f>
        <v>mm5t1al1</v>
      </c>
      <c r="W25" s="140" t="str">
        <f>B12</f>
        <v>Algebra és számelmélet1E-tk</v>
      </c>
      <c r="X25" s="21"/>
      <c r="Y25" s="133"/>
      <c r="Z25" s="140"/>
      <c r="AA25" s="21"/>
      <c r="AB25" s="14"/>
      <c r="AC25" s="59"/>
      <c r="AD25" s="130" t="s">
        <v>138</v>
      </c>
      <c r="AE25" s="146" t="s">
        <v>252</v>
      </c>
    </row>
    <row r="26" spans="1:31" s="6" customFormat="1" ht="12.75">
      <c r="A26" s="23" t="s">
        <v>181</v>
      </c>
      <c r="B26" s="115" t="s">
        <v>182</v>
      </c>
      <c r="C26" s="20"/>
      <c r="D26" s="12" t="s">
        <v>32</v>
      </c>
      <c r="E26" s="12"/>
      <c r="F26" s="12"/>
      <c r="G26" s="12"/>
      <c r="H26" s="12"/>
      <c r="I26" s="85"/>
      <c r="J26" s="85"/>
      <c r="K26" s="85"/>
      <c r="L26" s="85"/>
      <c r="M26" s="85"/>
      <c r="N26" s="86"/>
      <c r="O26" s="21">
        <v>2</v>
      </c>
      <c r="P26" s="14"/>
      <c r="Q26" s="14"/>
      <c r="R26" s="22"/>
      <c r="S26" s="128">
        <v>6</v>
      </c>
      <c r="T26" s="128" t="s">
        <v>76</v>
      </c>
      <c r="U26" s="21" t="s">
        <v>33</v>
      </c>
      <c r="V26" s="133" t="str">
        <f>A14</f>
        <v>mm5t2an1</v>
      </c>
      <c r="W26" s="140" t="str">
        <f>B14</f>
        <v>Bevezető analízis1G-tk</v>
      </c>
      <c r="X26" s="64" t="s">
        <v>42</v>
      </c>
      <c r="Y26" s="136" t="str">
        <f>A27</f>
        <v>mm5t2an2</v>
      </c>
      <c r="Z26" s="144" t="str">
        <f>B27</f>
        <v>Bevezető analízis2G-tk</v>
      </c>
      <c r="AA26" s="21"/>
      <c r="AB26" s="14"/>
      <c r="AC26" s="59"/>
      <c r="AD26" s="130" t="s">
        <v>226</v>
      </c>
      <c r="AE26" s="146" t="s">
        <v>253</v>
      </c>
    </row>
    <row r="27" spans="1:31" s="6" customFormat="1" ht="12.75">
      <c r="A27" s="23" t="s">
        <v>183</v>
      </c>
      <c r="B27" s="115" t="s">
        <v>217</v>
      </c>
      <c r="C27" s="20"/>
      <c r="D27" s="12" t="s">
        <v>32</v>
      </c>
      <c r="E27" s="12"/>
      <c r="F27" s="12"/>
      <c r="G27" s="12"/>
      <c r="H27" s="12"/>
      <c r="I27" s="85"/>
      <c r="J27" s="85"/>
      <c r="K27" s="85"/>
      <c r="L27" s="85"/>
      <c r="M27" s="85"/>
      <c r="N27" s="86"/>
      <c r="O27" s="21"/>
      <c r="P27" s="14">
        <v>4</v>
      </c>
      <c r="Q27" s="14"/>
      <c r="R27" s="22"/>
      <c r="S27" s="128">
        <v>0</v>
      </c>
      <c r="T27" s="59" t="s">
        <v>78</v>
      </c>
      <c r="U27" s="21" t="s">
        <v>33</v>
      </c>
      <c r="V27" s="133" t="str">
        <f>A14</f>
        <v>mm5t2an1</v>
      </c>
      <c r="W27" s="140" t="str">
        <f>B14</f>
        <v>Bevezető analízis1G-tk</v>
      </c>
      <c r="X27" s="21"/>
      <c r="Y27" s="133"/>
      <c r="Z27" s="140"/>
      <c r="AA27" s="21"/>
      <c r="AB27" s="14"/>
      <c r="AC27" s="59"/>
      <c r="AD27" s="130" t="s">
        <v>226</v>
      </c>
      <c r="AE27" s="146" t="s">
        <v>254</v>
      </c>
    </row>
    <row r="28" spans="1:31" s="6" customFormat="1" ht="12.75">
      <c r="A28" s="23" t="s">
        <v>184</v>
      </c>
      <c r="B28" s="115" t="s">
        <v>185</v>
      </c>
      <c r="C28" s="20"/>
      <c r="D28" s="12" t="s">
        <v>32</v>
      </c>
      <c r="E28" s="12"/>
      <c r="F28" s="12"/>
      <c r="G28" s="12"/>
      <c r="H28" s="12"/>
      <c r="I28" s="85"/>
      <c r="J28" s="85"/>
      <c r="K28" s="85"/>
      <c r="L28" s="85"/>
      <c r="M28" s="85"/>
      <c r="N28" s="86"/>
      <c r="O28" s="21"/>
      <c r="P28" s="14">
        <v>2</v>
      </c>
      <c r="Q28" s="14"/>
      <c r="R28" s="22"/>
      <c r="S28" s="128">
        <v>2</v>
      </c>
      <c r="T28" s="59" t="s">
        <v>79</v>
      </c>
      <c r="U28" s="64"/>
      <c r="V28" s="136"/>
      <c r="W28" s="144"/>
      <c r="X28" s="21"/>
      <c r="Y28" s="133"/>
      <c r="Z28" s="140"/>
      <c r="AA28" s="21"/>
      <c r="AB28" s="14"/>
      <c r="AC28" s="59"/>
      <c r="AD28" s="130" t="s">
        <v>60</v>
      </c>
      <c r="AE28" s="146" t="s">
        <v>255</v>
      </c>
    </row>
    <row r="29" spans="1:31" s="6" customFormat="1" ht="12.75">
      <c r="A29" s="23" t="s">
        <v>186</v>
      </c>
      <c r="B29" s="115" t="s">
        <v>187</v>
      </c>
      <c r="C29" s="20"/>
      <c r="D29" s="12"/>
      <c r="E29" s="12" t="s">
        <v>32</v>
      </c>
      <c r="F29" s="12"/>
      <c r="G29" s="12"/>
      <c r="H29" s="12"/>
      <c r="I29" s="85"/>
      <c r="J29" s="85"/>
      <c r="K29" s="85"/>
      <c r="L29" s="85"/>
      <c r="M29" s="85"/>
      <c r="N29" s="86"/>
      <c r="O29" s="21">
        <v>2</v>
      </c>
      <c r="P29" s="14"/>
      <c r="Q29" s="14"/>
      <c r="R29" s="22"/>
      <c r="S29" s="128">
        <v>5</v>
      </c>
      <c r="T29" s="128" t="s">
        <v>76</v>
      </c>
      <c r="U29" s="21" t="s">
        <v>33</v>
      </c>
      <c r="V29" s="133" t="str">
        <f>A15</f>
        <v>mm5t1ge2</v>
      </c>
      <c r="W29" s="140" t="str">
        <f>B15</f>
        <v>Bevezetés a geometriábaE-tk</v>
      </c>
      <c r="X29" s="64" t="s">
        <v>42</v>
      </c>
      <c r="Y29" s="136" t="str">
        <f>A30</f>
        <v>mm5t2ge3</v>
      </c>
      <c r="Z29" s="144" t="str">
        <f>B30</f>
        <v>Analitikus geometriaG-tk</v>
      </c>
      <c r="AA29" s="21"/>
      <c r="AB29" s="14"/>
      <c r="AC29" s="59"/>
      <c r="AD29" s="130" t="s">
        <v>171</v>
      </c>
      <c r="AE29" s="146" t="s">
        <v>256</v>
      </c>
    </row>
    <row r="30" spans="1:31" s="6" customFormat="1" ht="12.75">
      <c r="A30" s="23" t="s">
        <v>188</v>
      </c>
      <c r="B30" s="115" t="s">
        <v>218</v>
      </c>
      <c r="C30" s="20"/>
      <c r="D30" s="12"/>
      <c r="E30" s="12" t="s">
        <v>32</v>
      </c>
      <c r="F30" s="12"/>
      <c r="G30" s="12"/>
      <c r="H30" s="12"/>
      <c r="I30" s="85"/>
      <c r="J30" s="85"/>
      <c r="K30" s="85"/>
      <c r="L30" s="85"/>
      <c r="M30" s="85"/>
      <c r="N30" s="86"/>
      <c r="O30" s="21"/>
      <c r="P30" s="14">
        <v>2</v>
      </c>
      <c r="Q30" s="14"/>
      <c r="R30" s="22"/>
      <c r="S30" s="128">
        <v>0</v>
      </c>
      <c r="T30" s="59" t="s">
        <v>78</v>
      </c>
      <c r="U30" s="21" t="s">
        <v>33</v>
      </c>
      <c r="V30" s="133" t="str">
        <f>A15</f>
        <v>mm5t1ge2</v>
      </c>
      <c r="W30" s="140" t="str">
        <f>B15</f>
        <v>Bevezetés a geometriábaE-tk</v>
      </c>
      <c r="X30" s="21"/>
      <c r="Y30" s="133"/>
      <c r="Z30" s="140"/>
      <c r="AA30" s="21"/>
      <c r="AB30" s="14"/>
      <c r="AC30" s="59"/>
      <c r="AD30" s="130" t="s">
        <v>171</v>
      </c>
      <c r="AE30" s="156" t="s">
        <v>257</v>
      </c>
    </row>
    <row r="31" spans="1:31" s="6" customFormat="1" ht="12.75">
      <c r="A31" s="23" t="s">
        <v>189</v>
      </c>
      <c r="B31" s="115" t="s">
        <v>190</v>
      </c>
      <c r="C31" s="20"/>
      <c r="D31" s="12"/>
      <c r="E31" s="12" t="s">
        <v>32</v>
      </c>
      <c r="F31" s="12"/>
      <c r="G31" s="12"/>
      <c r="H31" s="12"/>
      <c r="I31" s="85"/>
      <c r="J31" s="85"/>
      <c r="K31" s="85"/>
      <c r="L31" s="85"/>
      <c r="M31" s="85"/>
      <c r="N31" s="86"/>
      <c r="O31" s="21">
        <v>2</v>
      </c>
      <c r="P31" s="14"/>
      <c r="Q31" s="14"/>
      <c r="R31" s="22"/>
      <c r="S31" s="128">
        <v>5</v>
      </c>
      <c r="T31" s="128" t="s">
        <v>76</v>
      </c>
      <c r="U31" s="21" t="s">
        <v>33</v>
      </c>
      <c r="V31" s="133" t="str">
        <f>A26</f>
        <v>mm5t1an2</v>
      </c>
      <c r="W31" s="140" t="str">
        <f>B26</f>
        <v>Bevezető analízis2E-tk</v>
      </c>
      <c r="X31" s="64" t="s">
        <v>42</v>
      </c>
      <c r="Y31" s="136" t="str">
        <f>A32</f>
        <v>mm5t2an3</v>
      </c>
      <c r="Z31" s="144" t="str">
        <f>B32</f>
        <v>Egyváltozós analízis1G-tk</v>
      </c>
      <c r="AA31" s="66"/>
      <c r="AB31" s="44"/>
      <c r="AC31" s="67"/>
      <c r="AD31" s="130" t="s">
        <v>226</v>
      </c>
      <c r="AE31" s="159" t="s">
        <v>258</v>
      </c>
    </row>
    <row r="32" spans="1:31" s="6" customFormat="1" ht="12.75">
      <c r="A32" s="23" t="s">
        <v>191</v>
      </c>
      <c r="B32" s="115" t="s">
        <v>219</v>
      </c>
      <c r="C32" s="20"/>
      <c r="D32" s="12"/>
      <c r="E32" s="12" t="s">
        <v>32</v>
      </c>
      <c r="F32" s="12"/>
      <c r="G32" s="12"/>
      <c r="H32" s="12"/>
      <c r="I32" s="85"/>
      <c r="J32" s="85"/>
      <c r="K32" s="85"/>
      <c r="L32" s="85"/>
      <c r="M32" s="85"/>
      <c r="N32" s="86"/>
      <c r="O32" s="21"/>
      <c r="P32" s="14">
        <v>2</v>
      </c>
      <c r="Q32" s="14"/>
      <c r="R32" s="22"/>
      <c r="S32" s="128">
        <v>0</v>
      </c>
      <c r="T32" s="59" t="s">
        <v>78</v>
      </c>
      <c r="U32" s="21" t="s">
        <v>33</v>
      </c>
      <c r="V32" s="133" t="str">
        <f>A26</f>
        <v>mm5t1an2</v>
      </c>
      <c r="W32" s="140" t="str">
        <f>B26</f>
        <v>Bevezető analízis2E-tk</v>
      </c>
      <c r="X32" s="66"/>
      <c r="Y32" s="138"/>
      <c r="Z32" s="146"/>
      <c r="AA32" s="66"/>
      <c r="AB32" s="44"/>
      <c r="AC32" s="67"/>
      <c r="AD32" s="130" t="s">
        <v>226</v>
      </c>
      <c r="AE32" s="159" t="s">
        <v>259</v>
      </c>
    </row>
    <row r="33" spans="1:31" s="6" customFormat="1" ht="12.75">
      <c r="A33" s="23" t="s">
        <v>192</v>
      </c>
      <c r="B33" s="115" t="s">
        <v>193</v>
      </c>
      <c r="C33" s="20"/>
      <c r="D33" s="12"/>
      <c r="E33" s="12" t="s">
        <v>32</v>
      </c>
      <c r="F33" s="12"/>
      <c r="G33" s="12"/>
      <c r="H33" s="12"/>
      <c r="I33" s="85"/>
      <c r="J33" s="85"/>
      <c r="K33" s="85"/>
      <c r="L33" s="85"/>
      <c r="M33" s="85"/>
      <c r="N33" s="86"/>
      <c r="O33" s="21"/>
      <c r="P33" s="14">
        <v>2</v>
      </c>
      <c r="Q33" s="14"/>
      <c r="R33" s="22"/>
      <c r="S33" s="128">
        <v>2</v>
      </c>
      <c r="T33" s="59" t="s">
        <v>79</v>
      </c>
      <c r="U33" s="21" t="s">
        <v>33</v>
      </c>
      <c r="V33" s="133" t="str">
        <f>A28</f>
        <v>mm5t2em2</v>
      </c>
      <c r="W33" s="140" t="str">
        <f>B28</f>
        <v>Elemi matematika1G-tk</v>
      </c>
      <c r="X33" s="21" t="s">
        <v>33</v>
      </c>
      <c r="Y33" s="133" t="str">
        <f>A22</f>
        <v>mm5t1vm1</v>
      </c>
      <c r="Z33" s="140" t="str">
        <f>B22</f>
        <v>Véges matematika1E-tk</v>
      </c>
      <c r="AA33" s="21"/>
      <c r="AB33" s="14"/>
      <c r="AC33" s="59"/>
      <c r="AD33" s="130" t="s">
        <v>148</v>
      </c>
      <c r="AE33" s="146" t="s">
        <v>260</v>
      </c>
    </row>
    <row r="34" spans="1:31" s="6" customFormat="1" ht="12.75">
      <c r="A34" s="23" t="s">
        <v>194</v>
      </c>
      <c r="B34" s="115" t="s">
        <v>195</v>
      </c>
      <c r="C34" s="20"/>
      <c r="D34" s="12"/>
      <c r="E34" s="12"/>
      <c r="F34" s="12" t="s">
        <v>32</v>
      </c>
      <c r="G34" s="12"/>
      <c r="H34" s="12"/>
      <c r="I34" s="85"/>
      <c r="J34" s="85"/>
      <c r="K34" s="85"/>
      <c r="L34" s="85"/>
      <c r="M34" s="85"/>
      <c r="N34" s="86"/>
      <c r="O34" s="21">
        <v>2</v>
      </c>
      <c r="P34" s="14"/>
      <c r="Q34" s="14"/>
      <c r="R34" s="22"/>
      <c r="S34" s="128">
        <v>5</v>
      </c>
      <c r="T34" s="128" t="s">
        <v>76</v>
      </c>
      <c r="U34" s="21" t="s">
        <v>33</v>
      </c>
      <c r="V34" s="133" t="str">
        <f>A31</f>
        <v>mm5t1an3</v>
      </c>
      <c r="W34" s="140" t="str">
        <f>B31</f>
        <v>Egyváltozós analízis1E-tk</v>
      </c>
      <c r="X34" s="64" t="s">
        <v>42</v>
      </c>
      <c r="Y34" s="136" t="str">
        <f>A35</f>
        <v>mm5t2an4</v>
      </c>
      <c r="Z34" s="144" t="str">
        <f>B35</f>
        <v>Egyváltozós analízis2G-tk</v>
      </c>
      <c r="AA34" s="66"/>
      <c r="AB34" s="44"/>
      <c r="AC34" s="67"/>
      <c r="AD34" s="130" t="s">
        <v>226</v>
      </c>
      <c r="AE34" s="146" t="s">
        <v>261</v>
      </c>
    </row>
    <row r="35" spans="1:31" s="6" customFormat="1" ht="12.75">
      <c r="A35" s="23" t="s">
        <v>196</v>
      </c>
      <c r="B35" s="115" t="s">
        <v>220</v>
      </c>
      <c r="C35" s="20"/>
      <c r="D35" s="12"/>
      <c r="E35" s="12"/>
      <c r="F35" s="12" t="s">
        <v>32</v>
      </c>
      <c r="G35" s="12"/>
      <c r="H35" s="12"/>
      <c r="I35" s="85"/>
      <c r="J35" s="85"/>
      <c r="K35" s="85"/>
      <c r="L35" s="85"/>
      <c r="M35" s="85"/>
      <c r="N35" s="86"/>
      <c r="O35" s="21"/>
      <c r="P35" s="14">
        <v>2</v>
      </c>
      <c r="Q35" s="14"/>
      <c r="R35" s="22"/>
      <c r="S35" s="128">
        <v>0</v>
      </c>
      <c r="T35" s="59" t="s">
        <v>78</v>
      </c>
      <c r="U35" s="61" t="s">
        <v>33</v>
      </c>
      <c r="V35" s="133" t="str">
        <f>A31</f>
        <v>mm5t1an3</v>
      </c>
      <c r="W35" s="140" t="str">
        <f>B31</f>
        <v>Egyváltozós analízis1E-tk</v>
      </c>
      <c r="X35" s="63"/>
      <c r="Y35" s="151"/>
      <c r="Z35" s="156"/>
      <c r="AA35" s="63"/>
      <c r="AB35" s="45"/>
      <c r="AC35" s="68"/>
      <c r="AD35" s="130" t="s">
        <v>226</v>
      </c>
      <c r="AE35" s="146" t="s">
        <v>262</v>
      </c>
    </row>
    <row r="36" spans="1:31" s="6" customFormat="1" ht="12.75">
      <c r="A36" s="23" t="s">
        <v>197</v>
      </c>
      <c r="B36" s="115" t="s">
        <v>198</v>
      </c>
      <c r="C36" s="20"/>
      <c r="D36" s="12"/>
      <c r="E36" s="14"/>
      <c r="F36" s="12" t="s">
        <v>32</v>
      </c>
      <c r="G36" s="12"/>
      <c r="H36" s="12"/>
      <c r="I36" s="85"/>
      <c r="J36" s="85"/>
      <c r="K36" s="85"/>
      <c r="L36" s="85"/>
      <c r="M36" s="85"/>
      <c r="N36" s="86"/>
      <c r="O36" s="21"/>
      <c r="P36" s="14">
        <v>2</v>
      </c>
      <c r="Q36" s="14"/>
      <c r="R36" s="22"/>
      <c r="S36" s="128">
        <v>2</v>
      </c>
      <c r="T36" s="59" t="s">
        <v>79</v>
      </c>
      <c r="U36" s="61" t="s">
        <v>33</v>
      </c>
      <c r="V36" s="133" t="str">
        <f>A33</f>
        <v>mm5t2em3</v>
      </c>
      <c r="W36" s="140" t="str">
        <f>B33</f>
        <v>Elemi matematika2G-tk</v>
      </c>
      <c r="X36" s="61" t="s">
        <v>33</v>
      </c>
      <c r="Y36" s="149" t="str">
        <f>A15</f>
        <v>mm5t1ge2</v>
      </c>
      <c r="Z36" s="154" t="str">
        <f>B15</f>
        <v>Bevezetés a geometriábaE-tk</v>
      </c>
      <c r="AA36" s="63"/>
      <c r="AB36" s="45"/>
      <c r="AC36" s="68"/>
      <c r="AD36" s="130" t="s">
        <v>84</v>
      </c>
      <c r="AE36" s="146" t="s">
        <v>263</v>
      </c>
    </row>
    <row r="37" spans="1:31" s="6" customFormat="1" ht="12.75">
      <c r="A37" s="23" t="s">
        <v>199</v>
      </c>
      <c r="B37" s="115" t="s">
        <v>200</v>
      </c>
      <c r="C37" s="20"/>
      <c r="D37" s="12"/>
      <c r="E37" s="12"/>
      <c r="F37" s="12" t="s">
        <v>32</v>
      </c>
      <c r="G37" s="12"/>
      <c r="H37" s="12"/>
      <c r="I37" s="85"/>
      <c r="J37" s="85"/>
      <c r="K37" s="85"/>
      <c r="L37" s="85"/>
      <c r="M37" s="85"/>
      <c r="N37" s="86"/>
      <c r="O37" s="21">
        <v>2</v>
      </c>
      <c r="P37" s="14"/>
      <c r="Q37" s="14"/>
      <c r="R37" s="22"/>
      <c r="S37" s="128">
        <v>5</v>
      </c>
      <c r="T37" s="128" t="s">
        <v>76</v>
      </c>
      <c r="U37" s="21" t="s">
        <v>33</v>
      </c>
      <c r="V37" s="133" t="str">
        <f>A29</f>
        <v>mm5t1ge3</v>
      </c>
      <c r="W37" s="140" t="str">
        <f>B29</f>
        <v>Analitikus geometriaE-tk</v>
      </c>
      <c r="X37" s="61" t="s">
        <v>33</v>
      </c>
      <c r="Y37" s="149" t="str">
        <f>A12</f>
        <v>mm5t1al1</v>
      </c>
      <c r="Z37" s="154" t="str">
        <f>B12</f>
        <v>Algebra és számelmélet1E-tk</v>
      </c>
      <c r="AA37" s="74" t="s">
        <v>42</v>
      </c>
      <c r="AB37" s="121" t="str">
        <f>A38</f>
        <v>mm5t2ge4</v>
      </c>
      <c r="AC37" s="122" t="str">
        <f>B38</f>
        <v>Geometriai transzformációkG-tk</v>
      </c>
      <c r="AD37" s="130" t="s">
        <v>82</v>
      </c>
      <c r="AE37" s="146" t="s">
        <v>264</v>
      </c>
    </row>
    <row r="38" spans="1:31" s="6" customFormat="1" ht="12.75">
      <c r="A38" s="23" t="s">
        <v>201</v>
      </c>
      <c r="B38" s="115" t="s">
        <v>221</v>
      </c>
      <c r="C38" s="51"/>
      <c r="D38" s="52"/>
      <c r="E38" s="52"/>
      <c r="F38" s="52" t="s">
        <v>32</v>
      </c>
      <c r="G38" s="52"/>
      <c r="H38" s="52"/>
      <c r="I38" s="105"/>
      <c r="J38" s="105"/>
      <c r="K38" s="105"/>
      <c r="L38" s="105"/>
      <c r="M38" s="105"/>
      <c r="N38" s="106"/>
      <c r="O38" s="53"/>
      <c r="P38" s="54">
        <v>2</v>
      </c>
      <c r="Q38" s="54"/>
      <c r="R38" s="55"/>
      <c r="S38" s="128">
        <v>0</v>
      </c>
      <c r="T38" s="59" t="s">
        <v>78</v>
      </c>
      <c r="U38" s="77" t="s">
        <v>33</v>
      </c>
      <c r="V38" s="139" t="str">
        <f>A29</f>
        <v>mm5t1ge3</v>
      </c>
      <c r="W38" s="147" t="str">
        <f>B29</f>
        <v>Analitikus geometriaE-tk</v>
      </c>
      <c r="X38" s="53" t="s">
        <v>33</v>
      </c>
      <c r="Y38" s="152" t="str">
        <f>A12</f>
        <v>mm5t1al1</v>
      </c>
      <c r="Z38" s="157" t="str">
        <f>B12</f>
        <v>Algebra és számelmélet1E-tk</v>
      </c>
      <c r="AA38" s="78"/>
      <c r="AB38" s="79"/>
      <c r="AC38" s="80"/>
      <c r="AD38" s="130" t="s">
        <v>82</v>
      </c>
      <c r="AE38" s="146" t="s">
        <v>265</v>
      </c>
    </row>
    <row r="39" spans="1:31" s="6" customFormat="1" ht="12.75">
      <c r="A39" s="23" t="s">
        <v>202</v>
      </c>
      <c r="B39" s="115" t="s">
        <v>203</v>
      </c>
      <c r="C39" s="20"/>
      <c r="D39" s="12"/>
      <c r="E39" s="12"/>
      <c r="F39" s="12"/>
      <c r="G39" s="12" t="s">
        <v>32</v>
      </c>
      <c r="H39" s="12"/>
      <c r="I39" s="85"/>
      <c r="J39" s="85"/>
      <c r="K39" s="85"/>
      <c r="L39" s="85"/>
      <c r="M39" s="85"/>
      <c r="N39" s="86"/>
      <c r="O39" s="21">
        <v>2</v>
      </c>
      <c r="P39" s="14"/>
      <c r="Q39" s="14"/>
      <c r="R39" s="22"/>
      <c r="S39" s="128">
        <v>5</v>
      </c>
      <c r="T39" s="128" t="s">
        <v>76</v>
      </c>
      <c r="U39" s="21" t="s">
        <v>33</v>
      </c>
      <c r="V39" s="133" t="str">
        <f>A24</f>
        <v>mm5t1al2</v>
      </c>
      <c r="W39" s="140" t="str">
        <f>B24</f>
        <v>Algebra és számelmélet2E-tk</v>
      </c>
      <c r="X39" s="61" t="s">
        <v>33</v>
      </c>
      <c r="Y39" s="149" t="str">
        <f>A14</f>
        <v>mm5t2an1</v>
      </c>
      <c r="Z39" s="154" t="str">
        <f>B14</f>
        <v>Bevezető analízis1G-tk</v>
      </c>
      <c r="AA39" s="74" t="s">
        <v>42</v>
      </c>
      <c r="AB39" s="121" t="str">
        <f>A40</f>
        <v>mm5t2al5</v>
      </c>
      <c r="AC39" s="122" t="str">
        <f>B40</f>
        <v>Algebra és számelmélet3G-tk</v>
      </c>
      <c r="AD39" s="130" t="s">
        <v>138</v>
      </c>
      <c r="AE39" s="156" t="s">
        <v>266</v>
      </c>
    </row>
    <row r="40" spans="1:31" s="6" customFormat="1" ht="12.75">
      <c r="A40" s="23" t="s">
        <v>204</v>
      </c>
      <c r="B40" s="115" t="s">
        <v>222</v>
      </c>
      <c r="C40" s="51"/>
      <c r="D40" s="52"/>
      <c r="E40" s="52"/>
      <c r="F40" s="52"/>
      <c r="G40" s="52" t="s">
        <v>32</v>
      </c>
      <c r="H40" s="52"/>
      <c r="I40" s="105"/>
      <c r="J40" s="105"/>
      <c r="K40" s="105"/>
      <c r="L40" s="105"/>
      <c r="M40" s="105"/>
      <c r="N40" s="106"/>
      <c r="O40" s="53"/>
      <c r="P40" s="54">
        <v>2</v>
      </c>
      <c r="Q40" s="54"/>
      <c r="R40" s="55"/>
      <c r="S40" s="128">
        <v>0</v>
      </c>
      <c r="T40" s="59" t="s">
        <v>78</v>
      </c>
      <c r="U40" s="77" t="s">
        <v>33</v>
      </c>
      <c r="V40" s="139" t="str">
        <f>A24</f>
        <v>mm5t1al2</v>
      </c>
      <c r="W40" s="147" t="str">
        <f>B24</f>
        <v>Algebra és számelmélet2E-tk</v>
      </c>
      <c r="X40" s="61" t="s">
        <v>33</v>
      </c>
      <c r="Y40" s="149" t="str">
        <f>A14</f>
        <v>mm5t2an1</v>
      </c>
      <c r="Z40" s="154" t="str">
        <f>B14</f>
        <v>Bevezető analízis1G-tk</v>
      </c>
      <c r="AA40" s="78"/>
      <c r="AB40" s="79"/>
      <c r="AC40" s="81"/>
      <c r="AD40" s="130" t="s">
        <v>138</v>
      </c>
      <c r="AE40" s="159" t="s">
        <v>267</v>
      </c>
    </row>
    <row r="41" spans="1:31" s="6" customFormat="1" ht="12.75">
      <c r="A41" s="23" t="s">
        <v>205</v>
      </c>
      <c r="B41" s="115" t="s">
        <v>206</v>
      </c>
      <c r="C41" s="20"/>
      <c r="D41" s="12"/>
      <c r="E41" s="12"/>
      <c r="F41" s="12"/>
      <c r="G41" s="12" t="s">
        <v>32</v>
      </c>
      <c r="H41" s="12"/>
      <c r="I41" s="85"/>
      <c r="J41" s="85"/>
      <c r="K41" s="85"/>
      <c r="L41" s="85"/>
      <c r="M41" s="85"/>
      <c r="N41" s="86"/>
      <c r="O41" s="21">
        <v>3</v>
      </c>
      <c r="P41" s="14"/>
      <c r="Q41" s="14"/>
      <c r="R41" s="22"/>
      <c r="S41" s="128">
        <v>6</v>
      </c>
      <c r="T41" s="128" t="s">
        <v>76</v>
      </c>
      <c r="U41" s="77" t="s">
        <v>33</v>
      </c>
      <c r="V41" s="139" t="str">
        <f>A34</f>
        <v>mm5t1an4</v>
      </c>
      <c r="W41" s="147" t="str">
        <f>B34</f>
        <v>Egyváltozós analízis2E-tk</v>
      </c>
      <c r="X41" s="21" t="s">
        <v>33</v>
      </c>
      <c r="Y41" s="133" t="str">
        <f>A22</f>
        <v>mm5t1vm1</v>
      </c>
      <c r="Z41" s="140" t="str">
        <f>B22</f>
        <v>Véges matematika1E-tk</v>
      </c>
      <c r="AA41" s="64" t="s">
        <v>42</v>
      </c>
      <c r="AB41" s="136" t="str">
        <f>A42</f>
        <v>mm5t2vs5</v>
      </c>
      <c r="AC41" s="122" t="str">
        <f>B42</f>
        <v>Valószínűségszámítás1G-tk</v>
      </c>
      <c r="AD41" s="130" t="s">
        <v>140</v>
      </c>
      <c r="AE41" s="159" t="s">
        <v>268</v>
      </c>
    </row>
    <row r="42" spans="1:31" s="6" customFormat="1" ht="12.75">
      <c r="A42" s="23" t="s">
        <v>207</v>
      </c>
      <c r="B42" s="115" t="s">
        <v>223</v>
      </c>
      <c r="C42" s="20"/>
      <c r="D42" s="12"/>
      <c r="E42" s="12"/>
      <c r="F42" s="12"/>
      <c r="G42" s="12" t="s">
        <v>32</v>
      </c>
      <c r="H42" s="12"/>
      <c r="I42" s="85"/>
      <c r="J42" s="85"/>
      <c r="K42" s="85"/>
      <c r="L42" s="85"/>
      <c r="M42" s="85"/>
      <c r="N42" s="86"/>
      <c r="O42" s="21"/>
      <c r="P42" s="14">
        <v>2</v>
      </c>
      <c r="Q42" s="14"/>
      <c r="R42" s="22"/>
      <c r="S42" s="128">
        <v>0</v>
      </c>
      <c r="T42" s="59" t="s">
        <v>78</v>
      </c>
      <c r="U42" s="61" t="s">
        <v>33</v>
      </c>
      <c r="V42" s="133" t="str">
        <f>A34</f>
        <v>mm5t1an4</v>
      </c>
      <c r="W42" s="140" t="str">
        <f>B34</f>
        <v>Egyváltozós analízis2E-tk</v>
      </c>
      <c r="X42" s="21" t="s">
        <v>33</v>
      </c>
      <c r="Y42" s="133" t="str">
        <f>A22</f>
        <v>mm5t1vm1</v>
      </c>
      <c r="Z42" s="140" t="str">
        <f>B22</f>
        <v>Véges matematika1E-tk</v>
      </c>
      <c r="AA42" s="61"/>
      <c r="AB42" s="41"/>
      <c r="AC42" s="62"/>
      <c r="AD42" s="130" t="s">
        <v>140</v>
      </c>
      <c r="AE42" s="146" t="s">
        <v>269</v>
      </c>
    </row>
    <row r="43" spans="1:31" s="6" customFormat="1" ht="12.75">
      <c r="A43" s="23" t="s">
        <v>208</v>
      </c>
      <c r="B43" s="115" t="s">
        <v>209</v>
      </c>
      <c r="C43" s="20"/>
      <c r="D43" s="12"/>
      <c r="E43" s="12"/>
      <c r="F43" s="12"/>
      <c r="G43" s="12"/>
      <c r="H43" s="12" t="s">
        <v>32</v>
      </c>
      <c r="I43" s="85"/>
      <c r="J43" s="85"/>
      <c r="K43" s="85"/>
      <c r="L43" s="85"/>
      <c r="M43" s="85"/>
      <c r="N43" s="86"/>
      <c r="O43" s="21">
        <v>2</v>
      </c>
      <c r="P43" s="14"/>
      <c r="Q43" s="14"/>
      <c r="R43" s="22"/>
      <c r="S43" s="128">
        <v>5</v>
      </c>
      <c r="T43" s="128" t="s">
        <v>76</v>
      </c>
      <c r="U43" s="61" t="s">
        <v>33</v>
      </c>
      <c r="V43" s="133" t="str">
        <f>A39</f>
        <v>mm5t1al5</v>
      </c>
      <c r="W43" s="140" t="str">
        <f>B39</f>
        <v>Algebra és számelmélet3E-tk</v>
      </c>
      <c r="X43" s="74" t="s">
        <v>42</v>
      </c>
      <c r="Y43" s="121" t="str">
        <f>A44</f>
        <v>mm5t2al6</v>
      </c>
      <c r="Z43" s="122" t="str">
        <f>B44</f>
        <v>Algebra és számelmélet4G-tk</v>
      </c>
      <c r="AA43" s="61"/>
      <c r="AB43" s="41"/>
      <c r="AC43" s="62"/>
      <c r="AD43" s="130" t="s">
        <v>138</v>
      </c>
      <c r="AE43" s="146" t="s">
        <v>270</v>
      </c>
    </row>
    <row r="44" spans="1:31" s="6" customFormat="1" ht="12.75">
      <c r="A44" s="23" t="s">
        <v>210</v>
      </c>
      <c r="B44" s="115" t="s">
        <v>224</v>
      </c>
      <c r="C44" s="20"/>
      <c r="D44" s="12"/>
      <c r="E44" s="12"/>
      <c r="F44" s="12"/>
      <c r="G44" s="12"/>
      <c r="H44" s="12" t="s">
        <v>32</v>
      </c>
      <c r="I44" s="85"/>
      <c r="J44" s="85"/>
      <c r="K44" s="85"/>
      <c r="L44" s="85"/>
      <c r="M44" s="85"/>
      <c r="N44" s="86"/>
      <c r="O44" s="21"/>
      <c r="P44" s="14">
        <v>2</v>
      </c>
      <c r="Q44" s="14"/>
      <c r="R44" s="22"/>
      <c r="S44" s="128">
        <v>0</v>
      </c>
      <c r="T44" s="59" t="s">
        <v>78</v>
      </c>
      <c r="U44" s="61" t="s">
        <v>33</v>
      </c>
      <c r="V44" s="133" t="str">
        <f>A39</f>
        <v>mm5t1al5</v>
      </c>
      <c r="W44" s="140" t="str">
        <f>B39</f>
        <v>Algebra és számelmélet3E-tk</v>
      </c>
      <c r="X44" s="63"/>
      <c r="Y44" s="151"/>
      <c r="Z44" s="156"/>
      <c r="AA44" s="63"/>
      <c r="AB44" s="45"/>
      <c r="AC44" s="68"/>
      <c r="AD44" s="130" t="s">
        <v>138</v>
      </c>
      <c r="AE44" s="146" t="s">
        <v>271</v>
      </c>
    </row>
    <row r="45" spans="1:31" s="6" customFormat="1" ht="12.75">
      <c r="A45" s="127" t="s">
        <v>211</v>
      </c>
      <c r="B45" s="117" t="s">
        <v>212</v>
      </c>
      <c r="C45" s="20"/>
      <c r="D45" s="12"/>
      <c r="E45" s="12"/>
      <c r="F45" s="12"/>
      <c r="G45" s="12"/>
      <c r="H45" s="12" t="s">
        <v>32</v>
      </c>
      <c r="I45" s="85"/>
      <c r="J45" s="85"/>
      <c r="K45" s="85"/>
      <c r="L45" s="85"/>
      <c r="M45" s="85"/>
      <c r="N45" s="86"/>
      <c r="O45" s="21">
        <v>2</v>
      </c>
      <c r="P45" s="14"/>
      <c r="Q45" s="14"/>
      <c r="R45" s="22"/>
      <c r="S45" s="128">
        <v>2</v>
      </c>
      <c r="T45" s="128" t="s">
        <v>76</v>
      </c>
      <c r="U45" s="63"/>
      <c r="V45" s="138"/>
      <c r="W45" s="146"/>
      <c r="X45" s="63"/>
      <c r="Y45" s="151"/>
      <c r="Z45" s="156"/>
      <c r="AA45" s="63"/>
      <c r="AB45" s="45"/>
      <c r="AC45" s="68"/>
      <c r="AD45" s="130" t="s">
        <v>85</v>
      </c>
      <c r="AE45" s="146" t="s">
        <v>272</v>
      </c>
    </row>
    <row r="46" spans="1:31" s="6" customFormat="1" ht="12.75">
      <c r="A46" s="116" t="s">
        <v>213</v>
      </c>
      <c r="B46" s="116" t="s">
        <v>214</v>
      </c>
      <c r="C46" s="20"/>
      <c r="D46" s="12"/>
      <c r="E46" s="12"/>
      <c r="F46" s="12"/>
      <c r="G46" s="12"/>
      <c r="H46" s="12" t="s">
        <v>32</v>
      </c>
      <c r="I46" s="85"/>
      <c r="J46" s="85"/>
      <c r="K46" s="85"/>
      <c r="L46" s="85"/>
      <c r="M46" s="85"/>
      <c r="N46" s="86"/>
      <c r="O46" s="21"/>
      <c r="P46" s="14">
        <v>2</v>
      </c>
      <c r="Q46" s="14"/>
      <c r="R46" s="22"/>
      <c r="S46" s="128">
        <v>2</v>
      </c>
      <c r="T46" s="59" t="s">
        <v>79</v>
      </c>
      <c r="U46" s="61" t="s">
        <v>33</v>
      </c>
      <c r="V46" s="133" t="str">
        <f>A36</f>
        <v>mm5t2el4</v>
      </c>
      <c r="W46" s="140" t="str">
        <f>B36</f>
        <v>Elemi matematika3G-tk</v>
      </c>
      <c r="X46" s="61" t="s">
        <v>33</v>
      </c>
      <c r="Y46" s="149" t="str">
        <f>A24</f>
        <v>mm5t1al2</v>
      </c>
      <c r="Z46" s="154" t="str">
        <f>B24</f>
        <v>Algebra és számelmélet2E-tk</v>
      </c>
      <c r="AA46" s="61" t="s">
        <v>33</v>
      </c>
      <c r="AB46" s="149" t="str">
        <f>A31</f>
        <v>mm5t1an3</v>
      </c>
      <c r="AC46" s="154" t="str">
        <f>B31</f>
        <v>Egyváltozós analízis1E-tk</v>
      </c>
      <c r="AD46" s="130" t="s">
        <v>148</v>
      </c>
      <c r="AE46" s="146" t="s">
        <v>273</v>
      </c>
    </row>
    <row r="47" spans="1:31" s="6" customFormat="1" ht="12.75">
      <c r="A47" s="293" t="s">
        <v>34</v>
      </c>
      <c r="B47" s="294"/>
      <c r="C47" s="28">
        <f aca="true" t="shared" si="8" ref="C47:N47">SUMIF(C21:C46,"=x",$O21:$O46)+SUMIF(C21:C46,"=x",$P21:$P46)+SUMIF(C21:C46,"=x",$Q21:$Q46)</f>
        <v>6</v>
      </c>
      <c r="D47" s="29">
        <f t="shared" si="8"/>
        <v>11</v>
      </c>
      <c r="E47" s="29">
        <f t="shared" si="8"/>
        <v>10</v>
      </c>
      <c r="F47" s="29">
        <f t="shared" si="8"/>
        <v>10</v>
      </c>
      <c r="G47" s="29">
        <f t="shared" si="8"/>
        <v>9</v>
      </c>
      <c r="H47" s="29">
        <f t="shared" si="8"/>
        <v>8</v>
      </c>
      <c r="I47" s="87">
        <f t="shared" si="8"/>
        <v>0</v>
      </c>
      <c r="J47" s="87">
        <f t="shared" si="8"/>
        <v>0</v>
      </c>
      <c r="K47" s="87">
        <f t="shared" si="8"/>
        <v>0</v>
      </c>
      <c r="L47" s="87">
        <f t="shared" si="8"/>
        <v>0</v>
      </c>
      <c r="M47" s="87">
        <f t="shared" si="8"/>
        <v>0</v>
      </c>
      <c r="N47" s="88">
        <f t="shared" si="8"/>
        <v>0</v>
      </c>
      <c r="O47" s="295">
        <f>SUM(C47:N47)</f>
        <v>54</v>
      </c>
      <c r="P47" s="296"/>
      <c r="Q47" s="296"/>
      <c r="R47" s="296"/>
      <c r="S47" s="296"/>
      <c r="T47" s="297"/>
      <c r="U47" s="303"/>
      <c r="V47" s="304"/>
      <c r="W47" s="304"/>
      <c r="X47" s="304"/>
      <c r="Y47" s="304"/>
      <c r="Z47" s="304"/>
      <c r="AA47" s="304"/>
      <c r="AB47" s="304"/>
      <c r="AC47" s="304"/>
      <c r="AD47" s="304"/>
      <c r="AE47" s="305"/>
    </row>
    <row r="48" spans="1:31" s="6" customFormat="1" ht="12.75">
      <c r="A48" s="298" t="s">
        <v>35</v>
      </c>
      <c r="B48" s="299"/>
      <c r="C48" s="31">
        <f aca="true" t="shared" si="9" ref="C48:N48">SUMIF(C21:C46,"=x",$S21:$S46)</f>
        <v>7</v>
      </c>
      <c r="D48" s="32">
        <f t="shared" si="9"/>
        <v>11</v>
      </c>
      <c r="E48" s="32">
        <f t="shared" si="9"/>
        <v>12</v>
      </c>
      <c r="F48" s="32">
        <f t="shared" si="9"/>
        <v>12</v>
      </c>
      <c r="G48" s="32">
        <f t="shared" si="9"/>
        <v>11</v>
      </c>
      <c r="H48" s="32">
        <f t="shared" si="9"/>
        <v>9</v>
      </c>
      <c r="I48" s="89">
        <f t="shared" si="9"/>
        <v>0</v>
      </c>
      <c r="J48" s="89">
        <f t="shared" si="9"/>
        <v>0</v>
      </c>
      <c r="K48" s="89">
        <f t="shared" si="9"/>
        <v>0</v>
      </c>
      <c r="L48" s="89">
        <f t="shared" si="9"/>
        <v>0</v>
      </c>
      <c r="M48" s="89">
        <f t="shared" si="9"/>
        <v>0</v>
      </c>
      <c r="N48" s="90">
        <f t="shared" si="9"/>
        <v>0</v>
      </c>
      <c r="O48" s="274">
        <f>SUM(C48:N48)</f>
        <v>62</v>
      </c>
      <c r="P48" s="275"/>
      <c r="Q48" s="275"/>
      <c r="R48" s="275"/>
      <c r="S48" s="275"/>
      <c r="T48" s="276"/>
      <c r="U48" s="271"/>
      <c r="V48" s="272"/>
      <c r="W48" s="272"/>
      <c r="X48" s="272"/>
      <c r="Y48" s="272"/>
      <c r="Z48" s="272"/>
      <c r="AA48" s="272"/>
      <c r="AB48" s="272"/>
      <c r="AC48" s="272"/>
      <c r="AD48" s="272"/>
      <c r="AE48" s="273"/>
    </row>
    <row r="49" spans="1:31" s="6" customFormat="1" ht="12.75">
      <c r="A49" s="306" t="s">
        <v>36</v>
      </c>
      <c r="B49" s="307"/>
      <c r="C49" s="25">
        <f>SUMPRODUCT(--(C21:C46="x"),--($T21:$T46="K(5)"))</f>
        <v>1</v>
      </c>
      <c r="D49" s="26">
        <f aca="true" t="shared" si="10" ref="D49:N49">SUMPRODUCT(--(D21:D46="x"),--($T21:$T46="K(5)"))</f>
        <v>2</v>
      </c>
      <c r="E49" s="26">
        <f t="shared" si="10"/>
        <v>2</v>
      </c>
      <c r="F49" s="26">
        <f t="shared" si="10"/>
        <v>2</v>
      </c>
      <c r="G49" s="26">
        <f t="shared" si="10"/>
        <v>2</v>
      </c>
      <c r="H49" s="26">
        <f t="shared" si="10"/>
        <v>2</v>
      </c>
      <c r="I49" s="91">
        <f t="shared" si="10"/>
        <v>0</v>
      </c>
      <c r="J49" s="91">
        <f t="shared" si="10"/>
        <v>0</v>
      </c>
      <c r="K49" s="91">
        <f t="shared" si="10"/>
        <v>0</v>
      </c>
      <c r="L49" s="91">
        <f t="shared" si="10"/>
        <v>0</v>
      </c>
      <c r="M49" s="91">
        <f t="shared" si="10"/>
        <v>0</v>
      </c>
      <c r="N49" s="92">
        <f t="shared" si="10"/>
        <v>0</v>
      </c>
      <c r="O49" s="308">
        <f>SUM(C49:N49)</f>
        <v>11</v>
      </c>
      <c r="P49" s="309"/>
      <c r="Q49" s="309"/>
      <c r="R49" s="309"/>
      <c r="S49" s="309"/>
      <c r="T49" s="310"/>
      <c r="U49" s="277"/>
      <c r="V49" s="278"/>
      <c r="W49" s="278"/>
      <c r="X49" s="278"/>
      <c r="Y49" s="278"/>
      <c r="Z49" s="278"/>
      <c r="AA49" s="278"/>
      <c r="AB49" s="278"/>
      <c r="AC49" s="278"/>
      <c r="AD49" s="278"/>
      <c r="AE49" s="279"/>
    </row>
    <row r="50" spans="1:31" s="6" customFormat="1" ht="12.75">
      <c r="A50" s="301" t="s">
        <v>93</v>
      </c>
      <c r="B50" s="302"/>
      <c r="C50" s="300"/>
      <c r="D50" s="300"/>
      <c r="E50" s="300"/>
      <c r="F50" s="300"/>
      <c r="G50" s="300"/>
      <c r="H50" s="300"/>
      <c r="I50" s="300"/>
      <c r="J50" s="300"/>
      <c r="K50" s="300"/>
      <c r="L50" s="300"/>
      <c r="M50" s="300"/>
      <c r="N50" s="300"/>
      <c r="O50" s="300"/>
      <c r="P50" s="300"/>
      <c r="Q50" s="300"/>
      <c r="R50" s="300"/>
      <c r="S50" s="300"/>
      <c r="T50" s="300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6"/>
    </row>
    <row r="51" spans="1:31" s="6" customFormat="1" ht="12.75">
      <c r="A51" s="116" t="s">
        <v>227</v>
      </c>
      <c r="B51" s="115" t="s">
        <v>228</v>
      </c>
      <c r="C51" s="20"/>
      <c r="D51" s="12"/>
      <c r="E51" s="12"/>
      <c r="F51" s="12"/>
      <c r="G51" s="12" t="s">
        <v>32</v>
      </c>
      <c r="H51" s="12"/>
      <c r="I51" s="85"/>
      <c r="J51" s="85"/>
      <c r="K51" s="85"/>
      <c r="L51" s="85"/>
      <c r="M51" s="85"/>
      <c r="N51" s="86"/>
      <c r="O51" s="21"/>
      <c r="P51" s="14">
        <v>2</v>
      </c>
      <c r="Q51" s="14"/>
      <c r="R51" s="22"/>
      <c r="S51" s="21">
        <v>2</v>
      </c>
      <c r="T51" s="59" t="s">
        <v>79</v>
      </c>
      <c r="U51" s="20" t="s">
        <v>33</v>
      </c>
      <c r="V51" s="113" t="str">
        <f>A33</f>
        <v>mm5t2em3</v>
      </c>
      <c r="W51" s="114" t="str">
        <f>B33</f>
        <v>Elemi matematika2G-tk</v>
      </c>
      <c r="X51" s="70"/>
      <c r="Y51" s="120"/>
      <c r="Z51" s="143"/>
      <c r="AA51" s="70"/>
      <c r="AB51" s="46"/>
      <c r="AC51" s="71"/>
      <c r="AD51" s="24" t="s">
        <v>143</v>
      </c>
      <c r="AE51" s="143" t="s">
        <v>274</v>
      </c>
    </row>
    <row r="52" spans="1:31" s="6" customFormat="1" ht="12.75">
      <c r="A52" s="116" t="s">
        <v>229</v>
      </c>
      <c r="B52" s="117" t="s">
        <v>230</v>
      </c>
      <c r="C52" s="20"/>
      <c r="D52" s="12"/>
      <c r="E52" s="12"/>
      <c r="F52" s="12"/>
      <c r="G52" s="12"/>
      <c r="H52" s="12" t="s">
        <v>32</v>
      </c>
      <c r="I52" s="85"/>
      <c r="J52" s="85"/>
      <c r="K52" s="85"/>
      <c r="L52" s="85"/>
      <c r="M52" s="85"/>
      <c r="N52" s="86"/>
      <c r="O52" s="21"/>
      <c r="P52" s="14">
        <v>2</v>
      </c>
      <c r="Q52" s="14"/>
      <c r="R52" s="22"/>
      <c r="S52" s="21">
        <v>2</v>
      </c>
      <c r="T52" s="59" t="s">
        <v>79</v>
      </c>
      <c r="U52" s="20" t="s">
        <v>33</v>
      </c>
      <c r="V52" s="113" t="str">
        <f>A51</f>
        <v>mm5t2mo5</v>
      </c>
      <c r="W52" s="114" t="str">
        <f>B51</f>
        <v>A matematika tanítása1G-tk</v>
      </c>
      <c r="X52" s="20" t="s">
        <v>33</v>
      </c>
      <c r="Y52" s="113" t="str">
        <f>A36</f>
        <v>mm5t2el4</v>
      </c>
      <c r="Z52" s="114" t="str">
        <f>B36</f>
        <v>Elemi matematika3G-tk</v>
      </c>
      <c r="AA52" s="70"/>
      <c r="AB52" s="46"/>
      <c r="AC52" s="71"/>
      <c r="AD52" s="24" t="s">
        <v>85</v>
      </c>
      <c r="AE52" s="143" t="s">
        <v>275</v>
      </c>
    </row>
    <row r="53" spans="1:31" s="6" customFormat="1" ht="12.75">
      <c r="A53" s="293" t="s">
        <v>34</v>
      </c>
      <c r="B53" s="294"/>
      <c r="C53" s="28">
        <f>SUMIF(C51:C52,"=x",$O51:$O52)+SUMIF(C51:C52,"=x",$P51:$P52)+SUMIF(C51:C52,"=x",$Q51:$Q52)</f>
        <v>0</v>
      </c>
      <c r="D53" s="29">
        <f aca="true" t="shared" si="11" ref="D53:N53">SUMIF(D51:D52,"=x",$O51:$O52)+SUMIF(D51:D52,"=x",$P51:$P52)+SUMIF(D51:D52,"=x",$Q51:$Q52)</f>
        <v>0</v>
      </c>
      <c r="E53" s="29">
        <f t="shared" si="11"/>
        <v>0</v>
      </c>
      <c r="F53" s="29">
        <f t="shared" si="11"/>
        <v>0</v>
      </c>
      <c r="G53" s="29">
        <f t="shared" si="11"/>
        <v>2</v>
      </c>
      <c r="H53" s="29">
        <f t="shared" si="11"/>
        <v>2</v>
      </c>
      <c r="I53" s="87">
        <f t="shared" si="11"/>
        <v>0</v>
      </c>
      <c r="J53" s="87">
        <f t="shared" si="11"/>
        <v>0</v>
      </c>
      <c r="K53" s="87">
        <f t="shared" si="11"/>
        <v>0</v>
      </c>
      <c r="L53" s="87">
        <f t="shared" si="11"/>
        <v>0</v>
      </c>
      <c r="M53" s="87">
        <f t="shared" si="11"/>
        <v>0</v>
      </c>
      <c r="N53" s="88">
        <f t="shared" si="11"/>
        <v>0</v>
      </c>
      <c r="O53" s="295">
        <f>SUM(C53:N53)</f>
        <v>4</v>
      </c>
      <c r="P53" s="296"/>
      <c r="Q53" s="296"/>
      <c r="R53" s="296"/>
      <c r="S53" s="296"/>
      <c r="T53" s="297"/>
      <c r="U53" s="271"/>
      <c r="V53" s="272"/>
      <c r="W53" s="272"/>
      <c r="X53" s="272"/>
      <c r="Y53" s="272"/>
      <c r="Z53" s="272"/>
      <c r="AA53" s="272"/>
      <c r="AB53" s="272"/>
      <c r="AC53" s="272"/>
      <c r="AD53" s="272"/>
      <c r="AE53" s="273"/>
    </row>
    <row r="54" spans="1:31" s="6" customFormat="1" ht="12.75">
      <c r="A54" s="298" t="s">
        <v>35</v>
      </c>
      <c r="B54" s="299"/>
      <c r="C54" s="31">
        <f>SUMIF(C51:C52,"=x",$S51:$S52)</f>
        <v>0</v>
      </c>
      <c r="D54" s="32">
        <f aca="true" t="shared" si="12" ref="D54:N54">SUMIF(D51:D52,"=x",$S51:$S52)</f>
        <v>0</v>
      </c>
      <c r="E54" s="32">
        <f t="shared" si="12"/>
        <v>0</v>
      </c>
      <c r="F54" s="32">
        <f t="shared" si="12"/>
        <v>0</v>
      </c>
      <c r="G54" s="32">
        <f t="shared" si="12"/>
        <v>2</v>
      </c>
      <c r="H54" s="32">
        <f t="shared" si="12"/>
        <v>2</v>
      </c>
      <c r="I54" s="89">
        <f t="shared" si="12"/>
        <v>0</v>
      </c>
      <c r="J54" s="89">
        <f t="shared" si="12"/>
        <v>0</v>
      </c>
      <c r="K54" s="89">
        <f t="shared" si="12"/>
        <v>0</v>
      </c>
      <c r="L54" s="89">
        <f t="shared" si="12"/>
        <v>0</v>
      </c>
      <c r="M54" s="89">
        <f t="shared" si="12"/>
        <v>0</v>
      </c>
      <c r="N54" s="90">
        <f t="shared" si="12"/>
        <v>0</v>
      </c>
      <c r="O54" s="274">
        <f>SUM(C54:N54)</f>
        <v>4</v>
      </c>
      <c r="P54" s="275"/>
      <c r="Q54" s="275"/>
      <c r="R54" s="275"/>
      <c r="S54" s="275"/>
      <c r="T54" s="276"/>
      <c r="U54" s="277"/>
      <c r="V54" s="278"/>
      <c r="W54" s="278"/>
      <c r="X54" s="278"/>
      <c r="Y54" s="278"/>
      <c r="Z54" s="278"/>
      <c r="AA54" s="278"/>
      <c r="AB54" s="278"/>
      <c r="AC54" s="278"/>
      <c r="AD54" s="278"/>
      <c r="AE54" s="279"/>
    </row>
    <row r="55" spans="1:31" s="6" customFormat="1" ht="12.75">
      <c r="A55" s="306" t="s">
        <v>36</v>
      </c>
      <c r="B55" s="307"/>
      <c r="C55" s="25">
        <f>SUMPRODUCT(--(C51:C52="x"),--($T51:$T52="K(5)"))</f>
        <v>0</v>
      </c>
      <c r="D55" s="26">
        <f aca="true" t="shared" si="13" ref="D55:N55">SUMPRODUCT(--(D51:D52="x"),--($T51:$T52="K(5)"))</f>
        <v>0</v>
      </c>
      <c r="E55" s="26">
        <f t="shared" si="13"/>
        <v>0</v>
      </c>
      <c r="F55" s="26">
        <f t="shared" si="13"/>
        <v>0</v>
      </c>
      <c r="G55" s="26">
        <f t="shared" si="13"/>
        <v>0</v>
      </c>
      <c r="H55" s="26">
        <f t="shared" si="13"/>
        <v>0</v>
      </c>
      <c r="I55" s="91">
        <f t="shared" si="13"/>
        <v>0</v>
      </c>
      <c r="J55" s="91">
        <f t="shared" si="13"/>
        <v>0</v>
      </c>
      <c r="K55" s="91">
        <f t="shared" si="13"/>
        <v>0</v>
      </c>
      <c r="L55" s="91">
        <f t="shared" si="13"/>
        <v>0</v>
      </c>
      <c r="M55" s="91">
        <f t="shared" si="13"/>
        <v>0</v>
      </c>
      <c r="N55" s="92">
        <f t="shared" si="13"/>
        <v>0</v>
      </c>
      <c r="O55" s="308">
        <f>SUM(C55:N55)</f>
        <v>0</v>
      </c>
      <c r="P55" s="309"/>
      <c r="Q55" s="309"/>
      <c r="R55" s="309"/>
      <c r="S55" s="309"/>
      <c r="T55" s="310"/>
      <c r="U55" s="277"/>
      <c r="V55" s="278"/>
      <c r="W55" s="278"/>
      <c r="X55" s="278"/>
      <c r="Y55" s="278"/>
      <c r="Z55" s="278"/>
      <c r="AA55" s="278"/>
      <c r="AB55" s="278"/>
      <c r="AC55" s="278"/>
      <c r="AD55" s="278"/>
      <c r="AE55" s="279"/>
    </row>
    <row r="56" spans="1:31" s="6" customFormat="1" ht="12.75">
      <c r="A56" s="301" t="s">
        <v>9</v>
      </c>
      <c r="B56" s="302"/>
      <c r="C56" s="300"/>
      <c r="D56" s="300"/>
      <c r="E56" s="300"/>
      <c r="F56" s="300"/>
      <c r="G56" s="300"/>
      <c r="H56" s="300"/>
      <c r="I56" s="300"/>
      <c r="J56" s="300"/>
      <c r="K56" s="300"/>
      <c r="L56" s="300"/>
      <c r="M56" s="300"/>
      <c r="N56" s="300"/>
      <c r="O56" s="300"/>
      <c r="P56" s="300"/>
      <c r="Q56" s="300"/>
      <c r="R56" s="300"/>
      <c r="S56" s="300"/>
      <c r="T56" s="300"/>
      <c r="U56" s="285"/>
      <c r="V56" s="285"/>
      <c r="W56" s="285"/>
      <c r="X56" s="285"/>
      <c r="Y56" s="285"/>
      <c r="Z56" s="285"/>
      <c r="AA56" s="285"/>
      <c r="AB56" s="285"/>
      <c r="AC56" s="285"/>
      <c r="AD56" s="285"/>
      <c r="AE56" s="286"/>
    </row>
    <row r="57" spans="1:31" s="6" customFormat="1" ht="12.75">
      <c r="A57" s="293" t="s">
        <v>34</v>
      </c>
      <c r="B57" s="294"/>
      <c r="C57" s="28">
        <f aca="true" t="shared" si="14" ref="C57:N59">SUMIF($A3:$A56,$A57,C3:C56)</f>
        <v>13</v>
      </c>
      <c r="D57" s="29">
        <f t="shared" si="14"/>
        <v>14</v>
      </c>
      <c r="E57" s="29">
        <f t="shared" si="14"/>
        <v>10</v>
      </c>
      <c r="F57" s="29">
        <f t="shared" si="14"/>
        <v>10</v>
      </c>
      <c r="G57" s="29">
        <f t="shared" si="14"/>
        <v>11</v>
      </c>
      <c r="H57" s="29">
        <f t="shared" si="14"/>
        <v>10</v>
      </c>
      <c r="I57" s="87">
        <f t="shared" si="14"/>
        <v>0</v>
      </c>
      <c r="J57" s="87">
        <f t="shared" si="14"/>
        <v>0</v>
      </c>
      <c r="K57" s="87">
        <f t="shared" si="14"/>
        <v>0</v>
      </c>
      <c r="L57" s="87">
        <f t="shared" si="14"/>
        <v>0</v>
      </c>
      <c r="M57" s="87">
        <f t="shared" si="14"/>
        <v>0</v>
      </c>
      <c r="N57" s="88">
        <f t="shared" si="14"/>
        <v>0</v>
      </c>
      <c r="O57" s="295">
        <f>SUM(C57:N57)</f>
        <v>68</v>
      </c>
      <c r="P57" s="296"/>
      <c r="Q57" s="296"/>
      <c r="R57" s="296"/>
      <c r="S57" s="296"/>
      <c r="T57" s="297"/>
      <c r="U57" s="277"/>
      <c r="V57" s="278"/>
      <c r="W57" s="278"/>
      <c r="X57" s="278"/>
      <c r="Y57" s="278"/>
      <c r="Z57" s="278"/>
      <c r="AA57" s="278"/>
      <c r="AB57" s="278"/>
      <c r="AC57" s="278"/>
      <c r="AD57" s="278"/>
      <c r="AE57" s="279"/>
    </row>
    <row r="58" spans="1:31" s="6" customFormat="1" ht="12.75">
      <c r="A58" s="298" t="s">
        <v>35</v>
      </c>
      <c r="B58" s="299"/>
      <c r="C58" s="31">
        <f t="shared" si="14"/>
        <v>13</v>
      </c>
      <c r="D58" s="32">
        <f t="shared" si="14"/>
        <v>14</v>
      </c>
      <c r="E58" s="32">
        <f t="shared" si="14"/>
        <v>12</v>
      </c>
      <c r="F58" s="32">
        <f t="shared" si="14"/>
        <v>12</v>
      </c>
      <c r="G58" s="32">
        <f t="shared" si="14"/>
        <v>13</v>
      </c>
      <c r="H58" s="32">
        <f t="shared" si="14"/>
        <v>11</v>
      </c>
      <c r="I58" s="89">
        <f t="shared" si="14"/>
        <v>0</v>
      </c>
      <c r="J58" s="89">
        <f t="shared" si="14"/>
        <v>0</v>
      </c>
      <c r="K58" s="89">
        <f t="shared" si="14"/>
        <v>0</v>
      </c>
      <c r="L58" s="89">
        <f t="shared" si="14"/>
        <v>0</v>
      </c>
      <c r="M58" s="89">
        <f t="shared" si="14"/>
        <v>0</v>
      </c>
      <c r="N58" s="90">
        <f t="shared" si="14"/>
        <v>0</v>
      </c>
      <c r="O58" s="274">
        <f>SUM(C58:N58)</f>
        <v>75</v>
      </c>
      <c r="P58" s="275"/>
      <c r="Q58" s="275"/>
      <c r="R58" s="275"/>
      <c r="S58" s="275"/>
      <c r="T58" s="276"/>
      <c r="U58" s="277"/>
      <c r="V58" s="278"/>
      <c r="W58" s="278"/>
      <c r="X58" s="278"/>
      <c r="Y58" s="278"/>
      <c r="Z58" s="278"/>
      <c r="AA58" s="278"/>
      <c r="AB58" s="278"/>
      <c r="AC58" s="278"/>
      <c r="AD58" s="278"/>
      <c r="AE58" s="279"/>
    </row>
    <row r="59" spans="1:31" s="6" customFormat="1" ht="12.75">
      <c r="A59" s="306" t="s">
        <v>36</v>
      </c>
      <c r="B59" s="307"/>
      <c r="C59" s="25">
        <f t="shared" si="14"/>
        <v>2</v>
      </c>
      <c r="D59" s="26">
        <f t="shared" si="14"/>
        <v>3</v>
      </c>
      <c r="E59" s="26">
        <f t="shared" si="14"/>
        <v>2</v>
      </c>
      <c r="F59" s="26">
        <f t="shared" si="14"/>
        <v>2</v>
      </c>
      <c r="G59" s="26">
        <f t="shared" si="14"/>
        <v>2</v>
      </c>
      <c r="H59" s="26">
        <f t="shared" si="14"/>
        <v>2</v>
      </c>
      <c r="I59" s="91">
        <f t="shared" si="14"/>
        <v>0</v>
      </c>
      <c r="J59" s="91">
        <f t="shared" si="14"/>
        <v>0</v>
      </c>
      <c r="K59" s="91">
        <f t="shared" si="14"/>
        <v>0</v>
      </c>
      <c r="L59" s="91">
        <f t="shared" si="14"/>
        <v>0</v>
      </c>
      <c r="M59" s="91">
        <f t="shared" si="14"/>
        <v>0</v>
      </c>
      <c r="N59" s="92">
        <f t="shared" si="14"/>
        <v>0</v>
      </c>
      <c r="O59" s="308">
        <f>SUM(C59:N59)</f>
        <v>13</v>
      </c>
      <c r="P59" s="309"/>
      <c r="Q59" s="309"/>
      <c r="R59" s="309"/>
      <c r="S59" s="309"/>
      <c r="T59" s="310"/>
      <c r="U59" s="277"/>
      <c r="V59" s="278"/>
      <c r="W59" s="278"/>
      <c r="X59" s="278"/>
      <c r="Y59" s="278"/>
      <c r="Z59" s="278"/>
      <c r="AA59" s="278"/>
      <c r="AB59" s="278"/>
      <c r="AC59" s="278"/>
      <c r="AD59" s="278"/>
      <c r="AE59" s="279"/>
    </row>
    <row r="60" spans="1:31" s="6" customFormat="1" ht="13.5" thickBot="1">
      <c r="A60" s="311" t="s">
        <v>40</v>
      </c>
      <c r="B60" s="312"/>
      <c r="C60" s="82">
        <f>14</f>
        <v>14</v>
      </c>
      <c r="D60" s="83">
        <f>13</f>
        <v>13</v>
      </c>
      <c r="E60" s="83">
        <f>12</f>
        <v>12</v>
      </c>
      <c r="F60" s="83">
        <f>11</f>
        <v>11</v>
      </c>
      <c r="G60" s="83">
        <f>11+2</f>
        <v>13</v>
      </c>
      <c r="H60" s="83">
        <f>10+2</f>
        <v>12</v>
      </c>
      <c r="I60" s="93"/>
      <c r="J60" s="93"/>
      <c r="K60" s="93"/>
      <c r="L60" s="93"/>
      <c r="M60" s="93"/>
      <c r="N60" s="94"/>
      <c r="O60" s="313">
        <f>SUM(C60:N60)</f>
        <v>75</v>
      </c>
      <c r="P60" s="314"/>
      <c r="Q60" s="314"/>
      <c r="R60" s="314"/>
      <c r="S60" s="314"/>
      <c r="T60" s="315"/>
      <c r="U60" s="280"/>
      <c r="V60" s="281"/>
      <c r="W60" s="281"/>
      <c r="X60" s="281"/>
      <c r="Y60" s="281"/>
      <c r="Z60" s="281"/>
      <c r="AA60" s="281"/>
      <c r="AB60" s="281"/>
      <c r="AC60" s="281"/>
      <c r="AD60" s="281"/>
      <c r="AE60" s="282"/>
    </row>
    <row r="61" spans="1:30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15"/>
      <c r="W61" s="15"/>
      <c r="X61" s="3"/>
      <c r="Y61" s="15"/>
      <c r="Z61" s="15"/>
      <c r="AA61" s="3"/>
      <c r="AB61" s="3"/>
      <c r="AC61" s="3"/>
      <c r="AD61" s="3"/>
    </row>
    <row r="62" spans="1:30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15"/>
      <c r="W62" s="15"/>
      <c r="X62" s="3"/>
      <c r="Y62" s="15"/>
      <c r="Z62" s="15"/>
      <c r="AA62" s="3"/>
      <c r="AB62" s="3"/>
      <c r="AC62" s="3"/>
      <c r="AD62" s="3"/>
    </row>
    <row r="63" spans="1:30" s="6" customFormat="1" ht="12.75">
      <c r="A63" s="10" t="s">
        <v>28</v>
      </c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15"/>
      <c r="W63" s="15"/>
      <c r="X63" s="3"/>
      <c r="Y63" s="15"/>
      <c r="Z63" s="15"/>
      <c r="AA63" s="3"/>
      <c r="AB63" s="3"/>
      <c r="AC63" s="3"/>
      <c r="AD63" s="3"/>
    </row>
    <row r="64" spans="1:30" s="6" customFormat="1" ht="12.75">
      <c r="A64" s="15" t="s">
        <v>51</v>
      </c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15"/>
      <c r="W64" s="15"/>
      <c r="X64" s="3"/>
      <c r="Y64" s="15"/>
      <c r="Z64" s="15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15"/>
      <c r="W65" s="15"/>
      <c r="X65" s="3"/>
      <c r="Y65" s="15"/>
      <c r="Z65" s="15"/>
      <c r="AA65" s="3"/>
      <c r="AB65" s="3"/>
      <c r="AC65" s="3"/>
      <c r="AD65" s="3"/>
    </row>
    <row r="66" spans="1:30" s="6" customFormat="1" ht="12.75">
      <c r="A66" s="10" t="s">
        <v>5</v>
      </c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15"/>
      <c r="W66" s="15"/>
      <c r="X66" s="3"/>
      <c r="Y66" s="15"/>
      <c r="Z66" s="15"/>
      <c r="AA66" s="3"/>
      <c r="AB66" s="3"/>
      <c r="AC66" s="3"/>
      <c r="AD66" s="3"/>
    </row>
    <row r="67" spans="1:30" s="6" customFormat="1" ht="12.75">
      <c r="A67" s="15" t="s">
        <v>49</v>
      </c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15"/>
      <c r="W67" s="15"/>
      <c r="X67" s="3"/>
      <c r="Y67" s="15"/>
      <c r="Z67" s="15"/>
      <c r="AA67" s="3"/>
      <c r="AB67" s="3"/>
      <c r="AC67" s="3"/>
      <c r="AD67" s="3"/>
    </row>
    <row r="68" spans="1:30" s="6" customFormat="1" ht="12.75">
      <c r="A68" s="15" t="s">
        <v>50</v>
      </c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15"/>
      <c r="W68" s="15"/>
      <c r="X68" s="3"/>
      <c r="Y68" s="15"/>
      <c r="Z68" s="15"/>
      <c r="AA68" s="3"/>
      <c r="AB68" s="3"/>
      <c r="AC68" s="3"/>
      <c r="AD68" s="3"/>
    </row>
    <row r="69" spans="1:30" s="6" customFormat="1" ht="12.75">
      <c r="A69" s="15" t="s">
        <v>234</v>
      </c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15"/>
      <c r="W69" s="15"/>
      <c r="X69" s="3"/>
      <c r="Y69" s="15"/>
      <c r="Z69" s="15"/>
      <c r="AA69" s="3"/>
      <c r="AB69" s="3"/>
      <c r="AC69" s="3"/>
      <c r="AD69" s="3"/>
    </row>
    <row r="70" spans="1:30" s="6" customFormat="1" ht="12.75">
      <c r="A70" s="15" t="s">
        <v>237</v>
      </c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15"/>
      <c r="W70" s="15"/>
      <c r="X70" s="3"/>
      <c r="Y70" s="15"/>
      <c r="Z70" s="15"/>
      <c r="AA70" s="3"/>
      <c r="AB70" s="3"/>
      <c r="AC70" s="3"/>
      <c r="AD70" s="3"/>
    </row>
    <row r="71" spans="1:30" s="6" customFormat="1" ht="12.75">
      <c r="A71" s="15" t="s">
        <v>235</v>
      </c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15"/>
      <c r="W71" s="15"/>
      <c r="X71" s="3"/>
      <c r="Y71" s="15"/>
      <c r="Z71" s="15"/>
      <c r="AA71" s="3"/>
      <c r="AB71" s="3"/>
      <c r="AC71" s="3"/>
      <c r="AD71" s="3"/>
    </row>
    <row r="72" spans="1:30" s="6" customFormat="1" ht="12.75">
      <c r="A72" s="15" t="s">
        <v>236</v>
      </c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15"/>
      <c r="W72" s="15"/>
      <c r="X72" s="3"/>
      <c r="Y72" s="15"/>
      <c r="Z72" s="15"/>
      <c r="AA72" s="3"/>
      <c r="AB72" s="3"/>
      <c r="AC72" s="3"/>
      <c r="AD72" s="3"/>
    </row>
    <row r="73" spans="1:30" s="6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15"/>
      <c r="W73" s="15"/>
      <c r="X73" s="3"/>
      <c r="Y73" s="15"/>
      <c r="Z73" s="15"/>
      <c r="AA73" s="3"/>
      <c r="AB73" s="3"/>
      <c r="AC73" s="3"/>
      <c r="AD73" s="3"/>
    </row>
    <row r="74" spans="1:30" s="6" customFormat="1" ht="12.75">
      <c r="A74" s="10" t="s">
        <v>6</v>
      </c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15"/>
      <c r="W74" s="15"/>
      <c r="X74" s="3"/>
      <c r="Y74" s="15"/>
      <c r="Z74" s="15"/>
      <c r="AA74" s="3"/>
      <c r="AB74" s="3"/>
      <c r="AC74" s="3"/>
      <c r="AD74" s="3"/>
    </row>
    <row r="75" spans="1:30" s="6" customFormat="1" ht="12.75">
      <c r="A75" s="16" t="s">
        <v>46</v>
      </c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15"/>
      <c r="W75" s="15"/>
      <c r="X75" s="3"/>
      <c r="Y75" s="15"/>
      <c r="Z75" s="15"/>
      <c r="AA75" s="3"/>
      <c r="AB75" s="3"/>
      <c r="AC75" s="3"/>
      <c r="AD75" s="3"/>
    </row>
    <row r="76" spans="1:30" s="6" customFormat="1" ht="12.75">
      <c r="A76" s="17" t="s">
        <v>47</v>
      </c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15"/>
      <c r="W76" s="15"/>
      <c r="X76" s="3"/>
      <c r="Y76" s="15"/>
      <c r="Z76" s="15"/>
      <c r="AA76" s="3"/>
      <c r="AB76" s="3"/>
      <c r="AC76" s="3"/>
      <c r="AD76" s="3"/>
    </row>
    <row r="77" spans="1:30" s="6" customFormat="1" ht="12.75" customHeight="1">
      <c r="A77" s="15" t="s">
        <v>48</v>
      </c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15"/>
      <c r="W77" s="15"/>
      <c r="X77" s="3"/>
      <c r="Y77" s="15"/>
      <c r="Z77" s="15"/>
      <c r="AA77" s="3"/>
      <c r="AB77" s="3"/>
      <c r="AC77" s="3"/>
      <c r="AD77" s="3"/>
    </row>
    <row r="78" spans="1:30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15"/>
      <c r="W78" s="15"/>
      <c r="X78" s="3"/>
      <c r="Y78" s="15"/>
      <c r="Z78" s="15"/>
      <c r="AA78" s="3"/>
      <c r="AB78" s="3"/>
      <c r="AC78" s="3"/>
      <c r="AD78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15"/>
      <c r="W79" s="15"/>
      <c r="X79" s="3"/>
      <c r="Y79" s="15"/>
      <c r="Z79" s="15"/>
      <c r="AA79" s="3"/>
      <c r="AB79" s="3"/>
      <c r="AC79" s="3"/>
      <c r="AD79" s="3"/>
    </row>
    <row r="80" spans="1:30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15"/>
      <c r="W80" s="15"/>
      <c r="X80" s="3"/>
      <c r="Y80" s="15"/>
      <c r="Z80" s="15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15"/>
      <c r="W81" s="15"/>
      <c r="X81" s="3"/>
      <c r="Y81" s="15"/>
      <c r="Z81" s="15"/>
      <c r="AA81" s="3"/>
      <c r="AB81" s="3"/>
      <c r="AC81" s="3"/>
      <c r="AD81" s="3"/>
    </row>
    <row r="82" spans="1:30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15"/>
      <c r="W82" s="15"/>
      <c r="X82" s="3"/>
      <c r="Y82" s="15"/>
      <c r="Z82" s="15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15"/>
      <c r="W83" s="15"/>
      <c r="X83" s="3"/>
      <c r="Y83" s="15"/>
      <c r="Z83" s="15"/>
      <c r="AA83" s="3"/>
      <c r="AB83" s="3"/>
      <c r="AC83" s="3"/>
      <c r="AD83" s="3"/>
    </row>
    <row r="84" spans="1:30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15"/>
      <c r="W84" s="15"/>
      <c r="X84" s="3"/>
      <c r="Y84" s="15"/>
      <c r="Z84" s="15"/>
      <c r="AA84" s="3"/>
      <c r="AB84" s="3"/>
      <c r="AC84" s="3"/>
      <c r="AD84" s="3"/>
    </row>
    <row r="85" spans="1:30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15"/>
      <c r="W85" s="15"/>
      <c r="X85" s="3"/>
      <c r="Y85" s="15"/>
      <c r="Z85" s="15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15"/>
      <c r="W86" s="15"/>
      <c r="X86" s="3"/>
      <c r="Y86" s="15"/>
      <c r="Z86" s="15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15"/>
      <c r="W87" s="15"/>
      <c r="X87" s="3"/>
      <c r="Y87" s="15"/>
      <c r="Z87" s="15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15"/>
      <c r="W88" s="15"/>
      <c r="X88" s="3"/>
      <c r="Y88" s="15"/>
      <c r="Z88" s="15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15"/>
      <c r="W89" s="15"/>
      <c r="X89" s="3"/>
      <c r="Y89" s="15"/>
      <c r="Z89" s="15"/>
      <c r="AA89" s="3"/>
      <c r="AB89" s="3"/>
      <c r="AC89" s="3"/>
      <c r="AD89" s="3"/>
    </row>
    <row r="90" spans="1:30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15"/>
      <c r="W90" s="15"/>
      <c r="X90" s="3"/>
      <c r="Y90" s="15"/>
      <c r="Z90" s="15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15"/>
      <c r="W91" s="15"/>
      <c r="X91" s="3"/>
      <c r="Y91" s="15"/>
      <c r="Z91" s="15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15"/>
      <c r="W92" s="15"/>
      <c r="X92" s="3"/>
      <c r="Y92" s="15"/>
      <c r="Z92" s="15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15"/>
      <c r="W93" s="15"/>
      <c r="X93" s="3"/>
      <c r="Y93" s="15"/>
      <c r="Z93" s="15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15"/>
      <c r="W94" s="15"/>
      <c r="X94" s="3"/>
      <c r="Y94" s="15"/>
      <c r="Z94" s="15"/>
      <c r="AA94" s="3"/>
      <c r="AB94" s="3"/>
      <c r="AC94" s="3"/>
      <c r="AD94" s="3"/>
    </row>
    <row r="95" spans="1:30" s="7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15"/>
      <c r="W95" s="15"/>
      <c r="X95" s="3"/>
      <c r="Y95" s="15"/>
      <c r="Z95" s="15"/>
      <c r="AA95" s="3"/>
      <c r="AB95" s="3"/>
      <c r="AC95" s="3"/>
      <c r="AD95" s="3"/>
    </row>
    <row r="96" spans="1:30" s="7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15"/>
      <c r="W96" s="15"/>
      <c r="X96" s="3"/>
      <c r="Y96" s="15"/>
      <c r="Z96" s="15"/>
      <c r="AA96" s="3"/>
      <c r="AB96" s="3"/>
      <c r="AC96" s="3"/>
      <c r="AD96" s="3"/>
    </row>
    <row r="97" spans="1:30" s="7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15"/>
      <c r="W97" s="15"/>
      <c r="X97" s="3"/>
      <c r="Y97" s="15"/>
      <c r="Z97" s="15"/>
      <c r="AA97" s="3"/>
      <c r="AB97" s="3"/>
      <c r="AC97" s="3"/>
      <c r="AD97" s="3"/>
    </row>
    <row r="98" spans="1:30" s="7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15"/>
      <c r="W98" s="15"/>
      <c r="X98" s="3"/>
      <c r="Y98" s="15"/>
      <c r="Z98" s="15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15"/>
      <c r="W99" s="15"/>
      <c r="X99" s="3"/>
      <c r="Y99" s="15"/>
      <c r="Z99" s="15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15"/>
      <c r="W100" s="15"/>
      <c r="X100" s="3"/>
      <c r="Y100" s="15"/>
      <c r="Z100" s="15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15"/>
      <c r="W101" s="15"/>
      <c r="X101" s="3"/>
      <c r="Y101" s="15"/>
      <c r="Z101" s="15"/>
      <c r="AA101" s="3"/>
      <c r="AB101" s="3"/>
      <c r="AC101" s="3"/>
      <c r="AD101" s="3"/>
    </row>
    <row r="102" spans="1:30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15"/>
      <c r="W102" s="15"/>
      <c r="X102" s="3"/>
      <c r="Y102" s="15"/>
      <c r="Z102" s="15"/>
      <c r="AA102" s="3"/>
      <c r="AB102" s="3"/>
      <c r="AC102" s="3"/>
      <c r="AD102" s="3"/>
    </row>
    <row r="103" spans="1:30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15"/>
      <c r="W103" s="15"/>
      <c r="X103" s="3"/>
      <c r="Y103" s="15"/>
      <c r="Z103" s="15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15"/>
      <c r="W104" s="15"/>
      <c r="X104" s="3"/>
      <c r="Y104" s="15"/>
      <c r="Z104" s="15"/>
      <c r="AA104" s="3"/>
      <c r="AB104" s="3"/>
      <c r="AC104" s="3"/>
      <c r="AD104" s="3"/>
    </row>
    <row r="105" spans="1:30" s="7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15"/>
      <c r="W105" s="15"/>
      <c r="X105" s="3"/>
      <c r="Y105" s="15"/>
      <c r="Z105" s="15"/>
      <c r="AA105" s="3"/>
      <c r="AB105" s="3"/>
      <c r="AC105" s="3"/>
      <c r="AD105" s="3"/>
    </row>
    <row r="106" spans="1:30" s="7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15"/>
      <c r="W106" s="15"/>
      <c r="X106" s="3"/>
      <c r="Y106" s="15"/>
      <c r="Z106" s="15"/>
      <c r="AA106" s="3"/>
      <c r="AB106" s="3"/>
      <c r="AC106" s="3"/>
      <c r="AD106" s="3"/>
    </row>
    <row r="107" spans="1:30" s="7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15"/>
      <c r="W107" s="15"/>
      <c r="X107" s="3"/>
      <c r="Y107" s="15"/>
      <c r="Z107" s="15"/>
      <c r="AA107" s="3"/>
      <c r="AB107" s="3"/>
      <c r="AC107" s="3"/>
      <c r="AD107" s="3"/>
    </row>
    <row r="108" spans="1:30" s="7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15"/>
      <c r="W108" s="15"/>
      <c r="X108" s="3"/>
      <c r="Y108" s="15"/>
      <c r="Z108" s="15"/>
      <c r="AA108" s="3"/>
      <c r="AB108" s="3"/>
      <c r="AC108" s="3"/>
      <c r="AD108" s="3"/>
    </row>
    <row r="109" spans="1:30" s="7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15"/>
      <c r="W109" s="15"/>
      <c r="X109" s="3"/>
      <c r="Y109" s="15"/>
      <c r="Z109" s="15"/>
      <c r="AA109" s="3"/>
      <c r="AB109" s="3"/>
      <c r="AC109" s="3"/>
      <c r="AD109" s="3"/>
    </row>
    <row r="110" spans="1:30" s="8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15"/>
      <c r="W110" s="15"/>
      <c r="X110" s="3"/>
      <c r="Y110" s="15"/>
      <c r="Z110" s="15"/>
      <c r="AA110" s="3"/>
      <c r="AB110" s="3"/>
      <c r="AC110" s="3"/>
      <c r="AD110" s="3"/>
    </row>
    <row r="111" spans="1:30" s="9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15"/>
      <c r="W111" s="15"/>
      <c r="X111" s="3"/>
      <c r="Y111" s="15"/>
      <c r="Z111" s="15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15"/>
      <c r="W112" s="15"/>
      <c r="X112" s="3"/>
      <c r="Y112" s="15"/>
      <c r="Z112" s="15"/>
      <c r="AA112" s="3"/>
      <c r="AB112" s="3"/>
      <c r="AC112" s="3"/>
      <c r="AD112" s="3"/>
    </row>
    <row r="113" spans="1:30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15"/>
      <c r="W113" s="15"/>
      <c r="X113" s="3"/>
      <c r="Y113" s="15"/>
      <c r="Z113" s="15"/>
      <c r="AA113" s="3"/>
      <c r="AB113" s="3"/>
      <c r="AC113" s="3"/>
      <c r="AD113" s="3"/>
    </row>
    <row r="114" spans="1:30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15"/>
      <c r="W114" s="15"/>
      <c r="X114" s="3"/>
      <c r="Y114" s="15"/>
      <c r="Z114" s="15"/>
      <c r="AA114" s="3"/>
      <c r="AB114" s="3"/>
      <c r="AC114" s="3"/>
      <c r="AD114" s="3"/>
    </row>
    <row r="115" spans="1:30" s="7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15"/>
      <c r="W115" s="15"/>
      <c r="X115" s="3"/>
      <c r="Y115" s="15"/>
      <c r="Z115" s="15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15"/>
      <c r="W116" s="15"/>
      <c r="X116" s="3"/>
      <c r="Y116" s="15"/>
      <c r="Z116" s="15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15"/>
      <c r="W117" s="15"/>
      <c r="X117" s="3"/>
      <c r="Y117" s="15"/>
      <c r="Z117" s="15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15"/>
      <c r="W118" s="15"/>
      <c r="X118" s="3"/>
      <c r="Y118" s="15"/>
      <c r="Z118" s="15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15"/>
      <c r="W119" s="15"/>
      <c r="X119" s="3"/>
      <c r="Y119" s="15"/>
      <c r="Z119" s="15"/>
      <c r="AA119" s="3"/>
      <c r="AB119" s="3"/>
      <c r="AC119" s="3"/>
      <c r="AD119" s="3"/>
    </row>
    <row r="120" spans="1:30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15"/>
      <c r="W120" s="15"/>
      <c r="X120" s="3"/>
      <c r="Y120" s="15"/>
      <c r="Z120" s="15"/>
      <c r="AA120" s="3"/>
      <c r="AB120" s="3"/>
      <c r="AC120" s="3"/>
      <c r="AD120" s="3"/>
    </row>
    <row r="121" spans="1:30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15"/>
      <c r="W121" s="15"/>
      <c r="X121" s="3"/>
      <c r="Y121" s="15"/>
      <c r="Z121" s="15"/>
      <c r="AA121" s="3"/>
      <c r="AB121" s="3"/>
      <c r="AC121" s="3"/>
      <c r="AD121" s="3"/>
    </row>
    <row r="122" spans="1:30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15"/>
      <c r="W122" s="15"/>
      <c r="X122" s="3"/>
      <c r="Y122" s="15"/>
      <c r="Z122" s="15"/>
      <c r="AA122" s="3"/>
      <c r="AB122" s="3"/>
      <c r="AC122" s="3"/>
      <c r="AD122" s="3"/>
    </row>
    <row r="123" spans="1:30" s="6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15"/>
      <c r="W123" s="15"/>
      <c r="X123" s="3"/>
      <c r="Y123" s="15"/>
      <c r="Z123" s="15"/>
      <c r="AA123" s="3"/>
      <c r="AB123" s="3"/>
      <c r="AC123" s="3"/>
      <c r="AD123" s="3"/>
    </row>
    <row r="124" spans="1:30" s="7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15"/>
      <c r="W124" s="15"/>
      <c r="X124" s="3"/>
      <c r="Y124" s="15"/>
      <c r="Z124" s="15"/>
      <c r="AA124" s="3"/>
      <c r="AB124" s="3"/>
      <c r="AC124" s="3"/>
      <c r="AD124" s="3"/>
    </row>
    <row r="125" spans="1:30" s="7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15"/>
      <c r="W125" s="15"/>
      <c r="X125" s="3"/>
      <c r="Y125" s="15"/>
      <c r="Z125" s="15"/>
      <c r="AA125" s="3"/>
      <c r="AB125" s="3"/>
      <c r="AC125" s="3"/>
      <c r="AD125" s="3"/>
    </row>
    <row r="126" spans="1:30" s="7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15"/>
      <c r="W126" s="15"/>
      <c r="X126" s="3"/>
      <c r="Y126" s="15"/>
      <c r="Z126" s="15"/>
      <c r="AA126" s="3"/>
      <c r="AB126" s="3"/>
      <c r="AC126" s="3"/>
      <c r="AD126" s="3"/>
    </row>
    <row r="127" spans="1:30" s="7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15"/>
      <c r="W127" s="15"/>
      <c r="X127" s="3"/>
      <c r="Y127" s="15"/>
      <c r="Z127" s="15"/>
      <c r="AA127" s="3"/>
      <c r="AB127" s="3"/>
      <c r="AC127" s="3"/>
      <c r="AD127" s="3"/>
    </row>
    <row r="128" spans="1:30" s="7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15"/>
      <c r="W128" s="15"/>
      <c r="X128" s="3"/>
      <c r="Y128" s="15"/>
      <c r="Z128" s="15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15"/>
      <c r="W129" s="15"/>
      <c r="X129" s="3"/>
      <c r="Y129" s="15"/>
      <c r="Z129" s="15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15"/>
      <c r="W130" s="15"/>
      <c r="X130" s="3"/>
      <c r="Y130" s="15"/>
      <c r="Z130" s="15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15"/>
      <c r="W131" s="15"/>
      <c r="X131" s="3"/>
      <c r="Y131" s="15"/>
      <c r="Z131" s="15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15"/>
      <c r="W132" s="15"/>
      <c r="X132" s="3"/>
      <c r="Y132" s="15"/>
      <c r="Z132" s="15"/>
      <c r="AA132" s="3"/>
      <c r="AB132" s="3"/>
      <c r="AC132" s="3"/>
      <c r="AD132" s="3"/>
    </row>
    <row r="133" spans="1:30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15"/>
      <c r="W133" s="15"/>
      <c r="X133" s="3"/>
      <c r="Y133" s="15"/>
      <c r="Z133" s="15"/>
      <c r="AA133" s="3"/>
      <c r="AB133" s="3"/>
      <c r="AC133" s="3"/>
      <c r="AD133" s="3"/>
    </row>
    <row r="134" spans="1:30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15"/>
      <c r="W134" s="15"/>
      <c r="X134" s="3"/>
      <c r="Y134" s="15"/>
      <c r="Z134" s="15"/>
      <c r="AA134" s="3"/>
      <c r="AB134" s="3"/>
      <c r="AC134" s="3"/>
      <c r="AD134" s="3"/>
    </row>
    <row r="135" spans="1:30" s="6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  <c r="U135" s="3"/>
      <c r="V135" s="15"/>
      <c r="W135" s="15"/>
      <c r="X135" s="3"/>
      <c r="Y135" s="15"/>
      <c r="Z135" s="15"/>
      <c r="AA135" s="3"/>
      <c r="AB135" s="3"/>
      <c r="AC135" s="3"/>
      <c r="AD135" s="3"/>
    </row>
    <row r="136" spans="1:30" s="6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  <c r="U136" s="3"/>
      <c r="V136" s="15"/>
      <c r="W136" s="15"/>
      <c r="X136" s="3"/>
      <c r="Y136" s="15"/>
      <c r="Z136" s="15"/>
      <c r="AA136" s="3"/>
      <c r="AB136" s="3"/>
      <c r="AC136" s="3"/>
      <c r="AD136" s="3"/>
    </row>
    <row r="137" spans="1:30" s="6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  <c r="U137" s="3"/>
      <c r="V137" s="15"/>
      <c r="W137" s="15"/>
      <c r="X137" s="3"/>
      <c r="Y137" s="15"/>
      <c r="Z137" s="15"/>
      <c r="AA137" s="3"/>
      <c r="AB137" s="3"/>
      <c r="AC137" s="3"/>
      <c r="AD137" s="3"/>
    </row>
    <row r="138" spans="1:30" s="7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  <c r="U138" s="3"/>
      <c r="V138" s="15"/>
      <c r="W138" s="15"/>
      <c r="X138" s="3"/>
      <c r="Y138" s="15"/>
      <c r="Z138" s="15"/>
      <c r="AA138" s="3"/>
      <c r="AB138" s="3"/>
      <c r="AC138" s="3"/>
      <c r="AD138" s="3"/>
    </row>
    <row r="139" spans="1:30" s="7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3"/>
      <c r="V139" s="15"/>
      <c r="W139" s="15"/>
      <c r="X139" s="3"/>
      <c r="Y139" s="15"/>
      <c r="Z139" s="15"/>
      <c r="AA139" s="3"/>
      <c r="AB139" s="3"/>
      <c r="AC139" s="3"/>
      <c r="AD139" s="3"/>
    </row>
    <row r="140" spans="1:30" s="7" customFormat="1" ht="12.7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2"/>
      <c r="U140" s="3"/>
      <c r="V140" s="15"/>
      <c r="W140" s="15"/>
      <c r="X140" s="3"/>
      <c r="Y140" s="15"/>
      <c r="Z140" s="15"/>
      <c r="AA140" s="3"/>
      <c r="AB140" s="3"/>
      <c r="AC140" s="3"/>
      <c r="AD140" s="3"/>
    </row>
    <row r="141" spans="1:30" s="6" customFormat="1" ht="12.7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2"/>
      <c r="U141" s="3"/>
      <c r="V141" s="15"/>
      <c r="W141" s="15"/>
      <c r="X141" s="3"/>
      <c r="Y141" s="15"/>
      <c r="Z141" s="15"/>
      <c r="AA141" s="3"/>
      <c r="AB141" s="3"/>
      <c r="AC141" s="3"/>
      <c r="AD141" s="3"/>
    </row>
    <row r="142" spans="1:30" s="6" customFormat="1" ht="12.7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2"/>
      <c r="U142" s="3"/>
      <c r="V142" s="15"/>
      <c r="W142" s="15"/>
      <c r="X142" s="3"/>
      <c r="Y142" s="15"/>
      <c r="Z142" s="15"/>
      <c r="AA142" s="3"/>
      <c r="AB142" s="3"/>
      <c r="AC142" s="3"/>
      <c r="AD142" s="3"/>
    </row>
    <row r="143" spans="1:30" s="6" customFormat="1" ht="12.7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2"/>
      <c r="U143" s="3"/>
      <c r="V143" s="15"/>
      <c r="W143" s="15"/>
      <c r="X143" s="3"/>
      <c r="Y143" s="15"/>
      <c r="Z143" s="15"/>
      <c r="AA143" s="3"/>
      <c r="AB143" s="3"/>
      <c r="AC143" s="3"/>
      <c r="AD143" s="3"/>
    </row>
    <row r="144" spans="1:30" s="6" customFormat="1" ht="12.7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2"/>
      <c r="U144" s="3"/>
      <c r="V144" s="15"/>
      <c r="W144" s="15"/>
      <c r="X144" s="3"/>
      <c r="Y144" s="15"/>
      <c r="Z144" s="15"/>
      <c r="AA144" s="3"/>
      <c r="AB144" s="3"/>
      <c r="AC144" s="3"/>
      <c r="AD144" s="3"/>
    </row>
    <row r="145" spans="1:30" s="6" customFormat="1" ht="12.7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2"/>
      <c r="U145" s="3"/>
      <c r="V145" s="15"/>
      <c r="W145" s="15"/>
      <c r="X145" s="3"/>
      <c r="Y145" s="15"/>
      <c r="Z145" s="15"/>
      <c r="AA145" s="3"/>
      <c r="AB145" s="3"/>
      <c r="AC145" s="3"/>
      <c r="AD145" s="3"/>
    </row>
    <row r="146" spans="1:30" s="6" customFormat="1" ht="12.7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2"/>
      <c r="U146" s="3"/>
      <c r="V146" s="15"/>
      <c r="W146" s="15"/>
      <c r="X146" s="3"/>
      <c r="Y146" s="15"/>
      <c r="Z146" s="15"/>
      <c r="AA146" s="3"/>
      <c r="AB146" s="3"/>
      <c r="AC146" s="3"/>
      <c r="AD146" s="3"/>
    </row>
    <row r="147" spans="1:30" s="6" customFormat="1" ht="12.7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2"/>
      <c r="U147" s="3"/>
      <c r="V147" s="15"/>
      <c r="W147" s="15"/>
      <c r="X147" s="3"/>
      <c r="Y147" s="15"/>
      <c r="Z147" s="15"/>
      <c r="AA147" s="3"/>
      <c r="AB147" s="3"/>
      <c r="AC147" s="3"/>
      <c r="AD147" s="3"/>
    </row>
    <row r="148" spans="1:30" s="7" customFormat="1" ht="12.7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2"/>
      <c r="U148" s="3"/>
      <c r="V148" s="15"/>
      <c r="W148" s="15"/>
      <c r="X148" s="3"/>
      <c r="Y148" s="15"/>
      <c r="Z148" s="15"/>
      <c r="AA148" s="3"/>
      <c r="AB148" s="3"/>
      <c r="AC148" s="3"/>
      <c r="AD148" s="3"/>
    </row>
    <row r="149" spans="1:30" s="6" customFormat="1" ht="12.7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2"/>
      <c r="U149" s="3"/>
      <c r="V149" s="15"/>
      <c r="W149" s="15"/>
      <c r="X149" s="3"/>
      <c r="Y149" s="15"/>
      <c r="Z149" s="15"/>
      <c r="AA149" s="3"/>
      <c r="AB149" s="3"/>
      <c r="AC149" s="3"/>
      <c r="AD149" s="3"/>
    </row>
    <row r="150" spans="1:30" s="6" customFormat="1" ht="12.7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2"/>
      <c r="U150" s="3"/>
      <c r="V150" s="15"/>
      <c r="W150" s="15"/>
      <c r="X150" s="3"/>
      <c r="Y150" s="15"/>
      <c r="Z150" s="15"/>
      <c r="AA150" s="3"/>
      <c r="AB150" s="3"/>
      <c r="AC150" s="3"/>
      <c r="AD150" s="3"/>
    </row>
    <row r="151" spans="1:30" s="6" customFormat="1" ht="12.7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2"/>
      <c r="U151" s="3"/>
      <c r="V151" s="15"/>
      <c r="W151" s="15"/>
      <c r="X151" s="3"/>
      <c r="Y151" s="15"/>
      <c r="Z151" s="15"/>
      <c r="AA151" s="3"/>
      <c r="AB151" s="3"/>
      <c r="AC151" s="3"/>
      <c r="AD151" s="3"/>
    </row>
    <row r="152" spans="1:30" s="6" customFormat="1" ht="12.7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2"/>
      <c r="U152" s="3"/>
      <c r="V152" s="15"/>
      <c r="W152" s="15"/>
      <c r="X152" s="3"/>
      <c r="Y152" s="15"/>
      <c r="Z152" s="15"/>
      <c r="AA152" s="3"/>
      <c r="AB152" s="3"/>
      <c r="AC152" s="3"/>
      <c r="AD152" s="3"/>
    </row>
    <row r="153" spans="1:30" s="6" customFormat="1" ht="12.75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2"/>
      <c r="U153" s="3"/>
      <c r="V153" s="15"/>
      <c r="W153" s="15"/>
      <c r="X153" s="3"/>
      <c r="Y153" s="15"/>
      <c r="Z153" s="15"/>
      <c r="AA153" s="3"/>
      <c r="AB153" s="3"/>
      <c r="AC153" s="3"/>
      <c r="AD153" s="3"/>
    </row>
    <row r="154" spans="1:30" s="6" customFormat="1" ht="12.75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2"/>
      <c r="U154" s="3"/>
      <c r="V154" s="15"/>
      <c r="W154" s="15"/>
      <c r="X154" s="3"/>
      <c r="Y154" s="15"/>
      <c r="Z154" s="15"/>
      <c r="AA154" s="3"/>
      <c r="AB154" s="3"/>
      <c r="AC154" s="3"/>
      <c r="AD154" s="3"/>
    </row>
    <row r="155" spans="1:30" s="6" customFormat="1" ht="12.75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2"/>
      <c r="U155" s="3"/>
      <c r="V155" s="15"/>
      <c r="W155" s="15"/>
      <c r="X155" s="3"/>
      <c r="Y155" s="15"/>
      <c r="Z155" s="15"/>
      <c r="AA155" s="3"/>
      <c r="AB155" s="3"/>
      <c r="AC155" s="3"/>
      <c r="AD155" s="3"/>
    </row>
    <row r="156" spans="1:30" s="6" customFormat="1" ht="12.75">
      <c r="A156" s="3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2"/>
      <c r="U156" s="3"/>
      <c r="V156" s="15"/>
      <c r="W156" s="15"/>
      <c r="X156" s="3"/>
      <c r="Y156" s="15"/>
      <c r="Z156" s="15"/>
      <c r="AA156" s="3"/>
      <c r="AB156" s="3"/>
      <c r="AC156" s="3"/>
      <c r="AD156" s="3"/>
    </row>
    <row r="157" spans="1:30" s="6" customFormat="1" ht="12.75">
      <c r="A157" s="3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2"/>
      <c r="U157" s="3"/>
      <c r="V157" s="15"/>
      <c r="W157" s="15"/>
      <c r="X157" s="3"/>
      <c r="Y157" s="15"/>
      <c r="Z157" s="15"/>
      <c r="AA157" s="3"/>
      <c r="AB157" s="3"/>
      <c r="AC157" s="3"/>
      <c r="AD157" s="3"/>
    </row>
  </sheetData>
  <sheetProtection/>
  <mergeCells count="82">
    <mergeCell ref="A1:B1"/>
    <mergeCell ref="A2:B2"/>
    <mergeCell ref="A3:L3"/>
    <mergeCell ref="A53:B53"/>
    <mergeCell ref="O53:T53"/>
    <mergeCell ref="A48:B48"/>
    <mergeCell ref="O48:T48"/>
    <mergeCell ref="A4:A5"/>
    <mergeCell ref="B4:B5"/>
    <mergeCell ref="T4:T5"/>
    <mergeCell ref="O4:R4"/>
    <mergeCell ref="A50:B50"/>
    <mergeCell ref="C50:N50"/>
    <mergeCell ref="O50:T50"/>
    <mergeCell ref="A20:B20"/>
    <mergeCell ref="C20:N20"/>
    <mergeCell ref="U48:AE48"/>
    <mergeCell ref="U49:AE49"/>
    <mergeCell ref="U50:AE50"/>
    <mergeCell ref="U53:AE53"/>
    <mergeCell ref="A60:B60"/>
    <mergeCell ref="O60:T60"/>
    <mergeCell ref="A54:B54"/>
    <mergeCell ref="O54:T54"/>
    <mergeCell ref="A55:B55"/>
    <mergeCell ref="O55:T55"/>
    <mergeCell ref="A59:B59"/>
    <mergeCell ref="O59:T59"/>
    <mergeCell ref="A58:B58"/>
    <mergeCell ref="O58:T58"/>
    <mergeCell ref="A57:B57"/>
    <mergeCell ref="O57:T57"/>
    <mergeCell ref="A49:B49"/>
    <mergeCell ref="O49:T49"/>
    <mergeCell ref="A56:B56"/>
    <mergeCell ref="C56:N56"/>
    <mergeCell ref="O56:T56"/>
    <mergeCell ref="U9:AE9"/>
    <mergeCell ref="O20:T20"/>
    <mergeCell ref="A47:B47"/>
    <mergeCell ref="O47:T47"/>
    <mergeCell ref="U20:AE20"/>
    <mergeCell ref="U47:AE47"/>
    <mergeCell ref="A10:B10"/>
    <mergeCell ref="O10:T10"/>
    <mergeCell ref="A19:B19"/>
    <mergeCell ref="O19:T19"/>
    <mergeCell ref="A11:B11"/>
    <mergeCell ref="A17:B17"/>
    <mergeCell ref="O17:T17"/>
    <mergeCell ref="C11:N11"/>
    <mergeCell ref="O11:T11"/>
    <mergeCell ref="A18:B18"/>
    <mergeCell ref="A8:B8"/>
    <mergeCell ref="O8:T8"/>
    <mergeCell ref="A9:B9"/>
    <mergeCell ref="O9:T9"/>
    <mergeCell ref="C6:N6"/>
    <mergeCell ref="O6:T6"/>
    <mergeCell ref="A6:B6"/>
    <mergeCell ref="U6:AE6"/>
    <mergeCell ref="C4:N4"/>
    <mergeCell ref="S4:S5"/>
    <mergeCell ref="U4:W5"/>
    <mergeCell ref="X4:Z5"/>
    <mergeCell ref="AA4:AC5"/>
    <mergeCell ref="U8:AE8"/>
    <mergeCell ref="O18:T18"/>
    <mergeCell ref="U59:AE59"/>
    <mergeCell ref="U60:AE60"/>
    <mergeCell ref="AE4:AE5"/>
    <mergeCell ref="U54:AE54"/>
    <mergeCell ref="U55:AE55"/>
    <mergeCell ref="U56:AE56"/>
    <mergeCell ref="U57:AE57"/>
    <mergeCell ref="U58:AE58"/>
    <mergeCell ref="U10:AE10"/>
    <mergeCell ref="U11:AE11"/>
    <mergeCell ref="U17:AE17"/>
    <mergeCell ref="U18:AE18"/>
    <mergeCell ref="U19:AE19"/>
    <mergeCell ref="AD4:AD5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  <ignoredErrors>
    <ignoredError sqref="H60 V25:V26 V32:W32 V35:W35 Y38:Z38 W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E92"/>
  <sheetViews>
    <sheetView showGridLines="0" zoomScale="90" zoomScaleNormal="90" zoomScaleSheetLayoutView="100" zoomScalePageLayoutView="0" workbookViewId="0" topLeftCell="A1">
      <pane xSplit="2" ySplit="5" topLeftCell="C39" activePane="bottomRight" state="frozen"/>
      <selection pane="topLeft" activeCell="A59" sqref="A59:A60"/>
      <selection pane="topRight" activeCell="A59" sqref="A59:A60"/>
      <selection pane="bottomLeft" activeCell="A59" sqref="A59:A60"/>
      <selection pane="bottomRight" activeCell="B18" sqref="B18"/>
    </sheetView>
  </sheetViews>
  <sheetFormatPr defaultColWidth="10.7109375" defaultRowHeight="12.75"/>
  <cols>
    <col min="1" max="1" width="15.421875" style="3" customWidth="1"/>
    <col min="2" max="2" width="55.8515625" style="1" customWidth="1"/>
    <col min="3" max="19" width="3.421875" style="4" customWidth="1"/>
    <col min="20" max="20" width="5.421875" style="2" customWidth="1"/>
    <col min="21" max="21" width="3.421875" style="3" customWidth="1"/>
    <col min="22" max="22" width="15.421875" style="15" customWidth="1"/>
    <col min="23" max="23" width="41.140625" style="15" customWidth="1"/>
    <col min="24" max="24" width="3.57421875" style="3" customWidth="1"/>
    <col min="25" max="25" width="15.421875" style="15" customWidth="1"/>
    <col min="26" max="26" width="41.140625" style="15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59.57421875" style="1" customWidth="1"/>
    <col min="32" max="16384" width="10.7109375" style="1" customWidth="1"/>
  </cols>
  <sheetData>
    <row r="1" spans="1:30" s="2" customFormat="1" ht="25.5">
      <c r="A1" s="316" t="s">
        <v>311</v>
      </c>
      <c r="B1" s="316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132"/>
      <c r="W1" s="132"/>
      <c r="X1" s="3"/>
      <c r="Y1" s="15"/>
      <c r="Z1" s="15"/>
      <c r="AA1" s="3"/>
      <c r="AB1" s="3"/>
      <c r="AC1" s="3"/>
      <c r="AD1" s="4"/>
    </row>
    <row r="2" spans="1:30" s="2" customFormat="1" ht="21" customHeight="1">
      <c r="A2" s="317" t="s">
        <v>312</v>
      </c>
      <c r="B2" s="317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5"/>
      <c r="U2" s="5"/>
      <c r="V2" s="132"/>
      <c r="W2" s="132"/>
      <c r="X2" s="3"/>
      <c r="Y2" s="15"/>
      <c r="Z2" s="15"/>
      <c r="AA2" s="3"/>
      <c r="AB2" s="3"/>
      <c r="AC2" s="3"/>
      <c r="AD2" s="4"/>
    </row>
    <row r="3" spans="1:30" s="2" customFormat="1" ht="21" customHeight="1" thickBot="1">
      <c r="A3" s="318" t="s">
        <v>313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13"/>
      <c r="N3" s="13"/>
      <c r="O3" s="13"/>
      <c r="P3" s="13"/>
      <c r="Q3" s="13"/>
      <c r="R3" s="13"/>
      <c r="S3" s="13"/>
      <c r="T3" s="5"/>
      <c r="U3" s="5"/>
      <c r="V3" s="132"/>
      <c r="W3" s="132"/>
      <c r="X3" s="3"/>
      <c r="Y3" s="15"/>
      <c r="Z3" s="15"/>
      <c r="AA3" s="3"/>
      <c r="AB3" s="3"/>
      <c r="AC3" s="3"/>
      <c r="AD3" s="4"/>
    </row>
    <row r="4" spans="1:31" ht="18" customHeight="1" thickTop="1">
      <c r="A4" s="283" t="s">
        <v>1</v>
      </c>
      <c r="B4" s="283" t="s">
        <v>0</v>
      </c>
      <c r="C4" s="287" t="s">
        <v>28</v>
      </c>
      <c r="D4" s="288"/>
      <c r="E4" s="288"/>
      <c r="F4" s="288"/>
      <c r="G4" s="288"/>
      <c r="H4" s="289"/>
      <c r="I4" s="289"/>
      <c r="J4" s="289"/>
      <c r="K4" s="289"/>
      <c r="L4" s="289"/>
      <c r="M4" s="289"/>
      <c r="N4" s="290"/>
      <c r="O4" s="287" t="s">
        <v>29</v>
      </c>
      <c r="P4" s="288"/>
      <c r="Q4" s="288"/>
      <c r="R4" s="288"/>
      <c r="S4" s="291" t="s">
        <v>30</v>
      </c>
      <c r="T4" s="319" t="s">
        <v>31</v>
      </c>
      <c r="U4" s="283" t="s">
        <v>2</v>
      </c>
      <c r="V4" s="283"/>
      <c r="W4" s="283"/>
      <c r="X4" s="283" t="s">
        <v>3</v>
      </c>
      <c r="Y4" s="283"/>
      <c r="Z4" s="283"/>
      <c r="AA4" s="283" t="s">
        <v>8</v>
      </c>
      <c r="AB4" s="283"/>
      <c r="AC4" s="283"/>
      <c r="AD4" s="283" t="s">
        <v>4</v>
      </c>
      <c r="AE4" s="283" t="s">
        <v>241</v>
      </c>
    </row>
    <row r="5" spans="1:31" ht="12.75" customHeight="1">
      <c r="A5" s="284"/>
      <c r="B5" s="284"/>
      <c r="C5" s="56">
        <v>1</v>
      </c>
      <c r="D5" s="57">
        <v>2</v>
      </c>
      <c r="E5" s="57">
        <v>3</v>
      </c>
      <c r="F5" s="57">
        <v>4</v>
      </c>
      <c r="G5" s="57">
        <v>5</v>
      </c>
      <c r="H5" s="57">
        <v>6</v>
      </c>
      <c r="I5" s="101">
        <v>7</v>
      </c>
      <c r="J5" s="101">
        <v>8</v>
      </c>
      <c r="K5" s="101">
        <v>9</v>
      </c>
      <c r="L5" s="101">
        <v>10</v>
      </c>
      <c r="M5" s="101">
        <v>11</v>
      </c>
      <c r="N5" s="102">
        <v>12</v>
      </c>
      <c r="O5" s="56" t="s">
        <v>43</v>
      </c>
      <c r="P5" s="57" t="s">
        <v>42</v>
      </c>
      <c r="Q5" s="57" t="s">
        <v>44</v>
      </c>
      <c r="R5" s="57" t="s">
        <v>45</v>
      </c>
      <c r="S5" s="292"/>
      <c r="T5" s="320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</row>
    <row r="6" spans="1:31" s="6" customFormat="1" ht="12.75">
      <c r="A6" s="301" t="s">
        <v>7</v>
      </c>
      <c r="B6" s="302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2"/>
    </row>
    <row r="7" spans="1:31" s="6" customFormat="1" ht="12.75">
      <c r="A7" s="23" t="s">
        <v>314</v>
      </c>
      <c r="B7" s="115" t="s">
        <v>315</v>
      </c>
      <c r="C7" s="20" t="s">
        <v>32</v>
      </c>
      <c r="D7" s="12"/>
      <c r="E7" s="12"/>
      <c r="F7" s="12"/>
      <c r="G7" s="12"/>
      <c r="H7" s="12"/>
      <c r="I7" s="161">
        <f aca="true" t="shared" si="0" ref="I7:N9">SUMIF(I5:I6,"=x",$O5:$O6)+SUMIF(I5:I6,"=x",$P5:$P6)+SUMIF(I5:I6,"=x",$Q5:$Q6)</f>
        <v>0</v>
      </c>
      <c r="J7" s="87">
        <f t="shared" si="0"/>
        <v>0</v>
      </c>
      <c r="K7" s="87">
        <f t="shared" si="0"/>
        <v>0</v>
      </c>
      <c r="L7" s="87">
        <f t="shared" si="0"/>
        <v>0</v>
      </c>
      <c r="M7" s="87">
        <f t="shared" si="0"/>
        <v>0</v>
      </c>
      <c r="N7" s="88">
        <f t="shared" si="0"/>
        <v>0</v>
      </c>
      <c r="O7" s="21"/>
      <c r="P7" s="14">
        <v>2</v>
      </c>
      <c r="Q7" s="14"/>
      <c r="R7" s="22"/>
      <c r="S7" s="128">
        <v>0</v>
      </c>
      <c r="T7" s="59" t="s">
        <v>316</v>
      </c>
      <c r="U7" s="20"/>
      <c r="V7" s="120"/>
      <c r="W7" s="114"/>
      <c r="X7" s="130"/>
      <c r="Y7" s="162"/>
      <c r="Z7" s="163"/>
      <c r="AA7" s="20"/>
      <c r="AB7" s="12"/>
      <c r="AC7" s="11"/>
      <c r="AD7" s="130" t="s">
        <v>317</v>
      </c>
      <c r="AE7" s="143" t="s">
        <v>318</v>
      </c>
    </row>
    <row r="8" spans="1:31" s="6" customFormat="1" ht="12.75">
      <c r="A8" s="23" t="s">
        <v>319</v>
      </c>
      <c r="B8" s="115" t="s">
        <v>320</v>
      </c>
      <c r="C8" s="20" t="s">
        <v>32</v>
      </c>
      <c r="D8" s="12"/>
      <c r="E8" s="12"/>
      <c r="F8" s="12"/>
      <c r="G8" s="12"/>
      <c r="H8" s="12"/>
      <c r="I8" s="161">
        <f t="shared" si="0"/>
        <v>0</v>
      </c>
      <c r="J8" s="87">
        <f t="shared" si="0"/>
        <v>0</v>
      </c>
      <c r="K8" s="87">
        <f t="shared" si="0"/>
        <v>0</v>
      </c>
      <c r="L8" s="87">
        <f t="shared" si="0"/>
        <v>0</v>
      </c>
      <c r="M8" s="87">
        <f t="shared" si="0"/>
        <v>0</v>
      </c>
      <c r="N8" s="88">
        <f t="shared" si="0"/>
        <v>0</v>
      </c>
      <c r="O8" s="21">
        <v>2</v>
      </c>
      <c r="P8" s="14">
        <v>1</v>
      </c>
      <c r="Q8" s="14"/>
      <c r="R8" s="22"/>
      <c r="S8" s="128">
        <v>0</v>
      </c>
      <c r="T8" s="59" t="s">
        <v>316</v>
      </c>
      <c r="U8" s="20"/>
      <c r="V8" s="120"/>
      <c r="W8" s="114"/>
      <c r="X8" s="130"/>
      <c r="Y8" s="162"/>
      <c r="Z8" s="163"/>
      <c r="AA8" s="20"/>
      <c r="AB8" s="12"/>
      <c r="AC8" s="11"/>
      <c r="AD8" s="130" t="s">
        <v>321</v>
      </c>
      <c r="AE8" s="143" t="s">
        <v>322</v>
      </c>
    </row>
    <row r="9" spans="1:31" s="6" customFormat="1" ht="12.75">
      <c r="A9" s="293" t="s">
        <v>34</v>
      </c>
      <c r="B9" s="294"/>
      <c r="C9" s="28">
        <f>SUMIF(C7:C8,"=x",$O7:$O8)+SUMIF(C7:C8,"=x",$P7:$P8)+SUMIF(C7:C8,"=x",$Q7:$Q8)</f>
        <v>5</v>
      </c>
      <c r="D9" s="29">
        <f>SUMIF(D7:D8,"=x",$O7:$O8)+SUMIF(D7:D8,"=x",$P7:$P8)+SUMIF(D7:D8,"=x",$Q7:$Q8)</f>
        <v>0</v>
      </c>
      <c r="E9" s="29">
        <f>SUMIF(E7:E8,"=x",$O7:$O8)+SUMIF(E7:E8,"=x",$P7:$P8)+SUMIF(E7:E8,"=x",$Q7:$Q8)</f>
        <v>0</v>
      </c>
      <c r="F9" s="29">
        <f>SUMIF(F7:F8,"=x",$O7:$O8)+SUMIF(F7:F8,"=x",$P7:$P8)+SUMIF(F7:F8,"=x",$Q7:$Q8)</f>
        <v>0</v>
      </c>
      <c r="G9" s="29">
        <f>SUMIF(G7:G8,"=x",$O7:$O8)+SUMIF(G7:G8,"=x",$P7:$P8)+SUMIF(G7:G8,"=x",$Q7:$Q8)</f>
        <v>0</v>
      </c>
      <c r="H9" s="29">
        <f>SUMIF(H7:H8,"=x",$O7:$O8)+SUMIF(H7:H8,"=x",$P7:$P8)+SUMIF(H7:H8,"=x",$Q7:$Q8)</f>
        <v>0</v>
      </c>
      <c r="I9" s="87">
        <f t="shared" si="0"/>
        <v>0</v>
      </c>
      <c r="J9" s="87">
        <f t="shared" si="0"/>
        <v>0</v>
      </c>
      <c r="K9" s="87">
        <f t="shared" si="0"/>
        <v>0</v>
      </c>
      <c r="L9" s="87">
        <f t="shared" si="0"/>
        <v>0</v>
      </c>
      <c r="M9" s="87">
        <f t="shared" si="0"/>
        <v>0</v>
      </c>
      <c r="N9" s="88">
        <f t="shared" si="0"/>
        <v>0</v>
      </c>
      <c r="O9" s="295">
        <f>SUM(C9:N9)</f>
        <v>5</v>
      </c>
      <c r="P9" s="296"/>
      <c r="Q9" s="296"/>
      <c r="R9" s="296"/>
      <c r="S9" s="296"/>
      <c r="T9" s="297"/>
      <c r="U9" s="271"/>
      <c r="V9" s="272"/>
      <c r="W9" s="272"/>
      <c r="X9" s="272"/>
      <c r="Y9" s="272"/>
      <c r="Z9" s="272"/>
      <c r="AA9" s="272"/>
      <c r="AB9" s="272"/>
      <c r="AC9" s="272"/>
      <c r="AD9" s="272"/>
      <c r="AE9" s="273"/>
    </row>
    <row r="10" spans="1:31" s="6" customFormat="1" ht="12.75">
      <c r="A10" s="298" t="s">
        <v>35</v>
      </c>
      <c r="B10" s="299"/>
      <c r="C10" s="31">
        <f aca="true" t="shared" si="1" ref="C10:N10">SUMIF(C8:C8,"=x",$S8:$S8)</f>
        <v>0</v>
      </c>
      <c r="D10" s="32">
        <f t="shared" si="1"/>
        <v>0</v>
      </c>
      <c r="E10" s="32">
        <f t="shared" si="1"/>
        <v>0</v>
      </c>
      <c r="F10" s="32">
        <f t="shared" si="1"/>
        <v>0</v>
      </c>
      <c r="G10" s="32">
        <f t="shared" si="1"/>
        <v>0</v>
      </c>
      <c r="H10" s="32">
        <f t="shared" si="1"/>
        <v>0</v>
      </c>
      <c r="I10" s="89">
        <f t="shared" si="1"/>
        <v>0</v>
      </c>
      <c r="J10" s="89">
        <f t="shared" si="1"/>
        <v>0</v>
      </c>
      <c r="K10" s="89">
        <f t="shared" si="1"/>
        <v>0</v>
      </c>
      <c r="L10" s="89">
        <f t="shared" si="1"/>
        <v>0</v>
      </c>
      <c r="M10" s="89">
        <f t="shared" si="1"/>
        <v>0</v>
      </c>
      <c r="N10" s="90">
        <f t="shared" si="1"/>
        <v>0</v>
      </c>
      <c r="O10" s="274">
        <f>SUM(C10:N10)</f>
        <v>0</v>
      </c>
      <c r="P10" s="275"/>
      <c r="Q10" s="275"/>
      <c r="R10" s="275"/>
      <c r="S10" s="275"/>
      <c r="T10" s="276"/>
      <c r="U10" s="277"/>
      <c r="V10" s="278"/>
      <c r="W10" s="278"/>
      <c r="X10" s="278"/>
      <c r="Y10" s="278"/>
      <c r="Z10" s="278"/>
      <c r="AA10" s="278"/>
      <c r="AB10" s="278"/>
      <c r="AC10" s="278"/>
      <c r="AD10" s="278"/>
      <c r="AE10" s="279"/>
    </row>
    <row r="11" spans="1:31" s="6" customFormat="1" ht="12.75">
      <c r="A11" s="306" t="s">
        <v>36</v>
      </c>
      <c r="B11" s="307"/>
      <c r="C11" s="25">
        <f aca="true" t="shared" si="2" ref="C11:N11">SUMPRODUCT(--(C8:C8="x"),--($T8:$T8="K"))</f>
        <v>0</v>
      </c>
      <c r="D11" s="26">
        <f t="shared" si="2"/>
        <v>0</v>
      </c>
      <c r="E11" s="26">
        <f t="shared" si="2"/>
        <v>0</v>
      </c>
      <c r="F11" s="26">
        <f t="shared" si="2"/>
        <v>0</v>
      </c>
      <c r="G11" s="26">
        <f t="shared" si="2"/>
        <v>0</v>
      </c>
      <c r="H11" s="26">
        <f t="shared" si="2"/>
        <v>0</v>
      </c>
      <c r="I11" s="91">
        <f t="shared" si="2"/>
        <v>0</v>
      </c>
      <c r="J11" s="91">
        <f t="shared" si="2"/>
        <v>0</v>
      </c>
      <c r="K11" s="91">
        <f t="shared" si="2"/>
        <v>0</v>
      </c>
      <c r="L11" s="91">
        <f t="shared" si="2"/>
        <v>0</v>
      </c>
      <c r="M11" s="91">
        <f t="shared" si="2"/>
        <v>0</v>
      </c>
      <c r="N11" s="92">
        <f t="shared" si="2"/>
        <v>0</v>
      </c>
      <c r="O11" s="308">
        <f>SUM(C11:N11)</f>
        <v>0</v>
      </c>
      <c r="P11" s="309"/>
      <c r="Q11" s="309"/>
      <c r="R11" s="309"/>
      <c r="S11" s="309"/>
      <c r="T11" s="310"/>
      <c r="U11" s="277"/>
      <c r="V11" s="278"/>
      <c r="W11" s="278"/>
      <c r="X11" s="278"/>
      <c r="Y11" s="278"/>
      <c r="Z11" s="278"/>
      <c r="AA11" s="278"/>
      <c r="AB11" s="278"/>
      <c r="AC11" s="278"/>
      <c r="AD11" s="278"/>
      <c r="AE11" s="279"/>
    </row>
    <row r="12" spans="1:31" s="6" customFormat="1" ht="12.75">
      <c r="A12" s="301" t="s">
        <v>323</v>
      </c>
      <c r="B12" s="302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6"/>
    </row>
    <row r="13" spans="1:31" s="6" customFormat="1" ht="12.75">
      <c r="A13" s="301" t="s">
        <v>651</v>
      </c>
      <c r="B13" s="302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6"/>
    </row>
    <row r="14" spans="1:31" s="6" customFormat="1" ht="12.75">
      <c r="A14" s="164" t="s">
        <v>325</v>
      </c>
      <c r="B14" s="115" t="s">
        <v>326</v>
      </c>
      <c r="C14" s="20" t="s">
        <v>32</v>
      </c>
      <c r="D14" s="12"/>
      <c r="E14" s="12"/>
      <c r="F14" s="12"/>
      <c r="G14" s="12"/>
      <c r="H14" s="12"/>
      <c r="I14" s="85"/>
      <c r="J14" s="85"/>
      <c r="K14" s="85"/>
      <c r="L14" s="85"/>
      <c r="M14" s="85"/>
      <c r="N14" s="86"/>
      <c r="O14" s="21">
        <v>1</v>
      </c>
      <c r="P14" s="14"/>
      <c r="Q14" s="14"/>
      <c r="R14" s="22"/>
      <c r="S14" s="21">
        <v>1</v>
      </c>
      <c r="T14" s="128" t="s">
        <v>327</v>
      </c>
      <c r="U14" s="20"/>
      <c r="V14" s="113"/>
      <c r="W14" s="114"/>
      <c r="X14" s="20"/>
      <c r="Y14" s="113"/>
      <c r="Z14" s="114"/>
      <c r="AA14" s="20"/>
      <c r="AB14" s="12"/>
      <c r="AC14" s="11"/>
      <c r="AD14" s="166" t="s">
        <v>328</v>
      </c>
      <c r="AE14" s="143" t="s">
        <v>329</v>
      </c>
    </row>
    <row r="15" spans="1:31" s="6" customFormat="1" ht="12.75">
      <c r="A15" s="164" t="s">
        <v>330</v>
      </c>
      <c r="B15" s="165" t="s">
        <v>331</v>
      </c>
      <c r="C15" s="20" t="s">
        <v>32</v>
      </c>
      <c r="D15" s="12"/>
      <c r="E15" s="12"/>
      <c r="F15" s="12"/>
      <c r="G15" s="12"/>
      <c r="H15" s="12"/>
      <c r="I15" s="85"/>
      <c r="J15" s="85"/>
      <c r="K15" s="85"/>
      <c r="L15" s="85"/>
      <c r="M15" s="85"/>
      <c r="N15" s="86"/>
      <c r="O15" s="21">
        <v>4</v>
      </c>
      <c r="P15" s="14"/>
      <c r="Q15" s="14"/>
      <c r="R15" s="22"/>
      <c r="S15" s="21">
        <v>4</v>
      </c>
      <c r="T15" s="59" t="s">
        <v>76</v>
      </c>
      <c r="U15" s="64"/>
      <c r="V15" s="136"/>
      <c r="W15" s="144"/>
      <c r="X15" s="64"/>
      <c r="Y15" s="136"/>
      <c r="Z15" s="144"/>
      <c r="AA15" s="20"/>
      <c r="AB15" s="12"/>
      <c r="AC15" s="11"/>
      <c r="AD15" s="166" t="s">
        <v>332</v>
      </c>
      <c r="AE15" s="143" t="s">
        <v>333</v>
      </c>
    </row>
    <row r="16" spans="1:31" s="6" customFormat="1" ht="12.75">
      <c r="A16" s="164" t="s">
        <v>334</v>
      </c>
      <c r="B16" s="165" t="s">
        <v>335</v>
      </c>
      <c r="C16" s="20"/>
      <c r="D16" s="12" t="s">
        <v>32</v>
      </c>
      <c r="E16" s="12"/>
      <c r="F16" s="12"/>
      <c r="G16" s="12"/>
      <c r="H16" s="12"/>
      <c r="I16" s="85"/>
      <c r="J16" s="85"/>
      <c r="K16" s="85"/>
      <c r="L16" s="85"/>
      <c r="M16" s="85"/>
      <c r="N16" s="86"/>
      <c r="O16" s="21">
        <v>3</v>
      </c>
      <c r="P16" s="14"/>
      <c r="Q16" s="14"/>
      <c r="R16" s="22"/>
      <c r="S16" s="21">
        <v>3</v>
      </c>
      <c r="T16" s="59" t="s">
        <v>76</v>
      </c>
      <c r="U16" s="20" t="s">
        <v>33</v>
      </c>
      <c r="V16" s="113" t="str">
        <f>A15</f>
        <v>bb5t1101</v>
      </c>
      <c r="W16" s="114" t="str">
        <f>B15</f>
        <v>Általános kémia EA </v>
      </c>
      <c r="X16" s="20"/>
      <c r="Y16" s="113"/>
      <c r="Z16" s="114"/>
      <c r="AA16" s="20"/>
      <c r="AB16" s="12"/>
      <c r="AC16" s="11"/>
      <c r="AD16" s="166" t="s">
        <v>336</v>
      </c>
      <c r="AE16" s="143" t="s">
        <v>337</v>
      </c>
    </row>
    <row r="17" spans="1:31" s="6" customFormat="1" ht="12.75">
      <c r="A17" s="164" t="s">
        <v>338</v>
      </c>
      <c r="B17" s="167" t="s">
        <v>339</v>
      </c>
      <c r="C17" s="20"/>
      <c r="D17" s="12"/>
      <c r="E17" s="12"/>
      <c r="F17" s="12" t="s">
        <v>32</v>
      </c>
      <c r="G17" s="12"/>
      <c r="H17" s="12"/>
      <c r="I17" s="85"/>
      <c r="J17" s="85"/>
      <c r="K17" s="85"/>
      <c r="L17" s="85"/>
      <c r="M17" s="85"/>
      <c r="N17" s="86"/>
      <c r="O17" s="21"/>
      <c r="P17" s="14">
        <v>1</v>
      </c>
      <c r="Q17" s="14"/>
      <c r="R17" s="22"/>
      <c r="S17" s="21">
        <v>2</v>
      </c>
      <c r="T17" s="59" t="s">
        <v>324</v>
      </c>
      <c r="U17" s="20"/>
      <c r="V17" s="113"/>
      <c r="W17" s="114"/>
      <c r="X17" s="20"/>
      <c r="Y17" s="113"/>
      <c r="Z17" s="114"/>
      <c r="AA17" s="20"/>
      <c r="AB17" s="12"/>
      <c r="AC17" s="11"/>
      <c r="AD17" s="166" t="s">
        <v>317</v>
      </c>
      <c r="AE17" s="166" t="s">
        <v>340</v>
      </c>
    </row>
    <row r="18" spans="1:31" s="6" customFormat="1" ht="12.75">
      <c r="A18" s="168" t="s">
        <v>341</v>
      </c>
      <c r="B18" s="165" t="s">
        <v>342</v>
      </c>
      <c r="C18" s="20"/>
      <c r="D18" s="12"/>
      <c r="E18" s="12"/>
      <c r="F18" s="12"/>
      <c r="G18" s="12"/>
      <c r="H18" s="12" t="s">
        <v>32</v>
      </c>
      <c r="I18" s="85"/>
      <c r="J18" s="85"/>
      <c r="K18" s="85"/>
      <c r="L18" s="85"/>
      <c r="M18" s="85"/>
      <c r="N18" s="86"/>
      <c r="O18" s="21">
        <v>2</v>
      </c>
      <c r="P18" s="14"/>
      <c r="Q18" s="14"/>
      <c r="R18" s="22"/>
      <c r="S18" s="21">
        <v>2</v>
      </c>
      <c r="T18" s="59" t="s">
        <v>76</v>
      </c>
      <c r="U18" s="169"/>
      <c r="V18" s="148"/>
      <c r="W18" s="153"/>
      <c r="X18" s="20"/>
      <c r="Y18" s="113"/>
      <c r="Z18" s="114"/>
      <c r="AA18" s="20"/>
      <c r="AB18" s="12"/>
      <c r="AC18" s="11"/>
      <c r="AD18" s="166" t="s">
        <v>343</v>
      </c>
      <c r="AE18" s="143" t="s">
        <v>344</v>
      </c>
    </row>
    <row r="19" spans="1:31" s="6" customFormat="1" ht="12.75">
      <c r="A19" s="168" t="s">
        <v>345</v>
      </c>
      <c r="B19" s="165" t="s">
        <v>346</v>
      </c>
      <c r="C19" s="20" t="s">
        <v>32</v>
      </c>
      <c r="D19" s="12"/>
      <c r="E19" s="12"/>
      <c r="F19" s="12"/>
      <c r="G19" s="12"/>
      <c r="H19" s="12"/>
      <c r="I19" s="85"/>
      <c r="J19" s="85"/>
      <c r="K19" s="85"/>
      <c r="L19" s="85"/>
      <c r="M19" s="85"/>
      <c r="N19" s="86"/>
      <c r="O19" s="21">
        <v>2</v>
      </c>
      <c r="P19" s="14"/>
      <c r="Q19" s="14"/>
      <c r="R19" s="22"/>
      <c r="S19" s="21">
        <v>2</v>
      </c>
      <c r="T19" s="59" t="s">
        <v>76</v>
      </c>
      <c r="U19" s="20"/>
      <c r="V19" s="113"/>
      <c r="W19" s="114"/>
      <c r="X19" s="20"/>
      <c r="Y19" s="113"/>
      <c r="Z19" s="114"/>
      <c r="AA19" s="20"/>
      <c r="AB19" s="12"/>
      <c r="AC19" s="11"/>
      <c r="AD19" s="166" t="s">
        <v>347</v>
      </c>
      <c r="AE19" s="143" t="s">
        <v>348</v>
      </c>
    </row>
    <row r="20" spans="1:31" s="6" customFormat="1" ht="12.75">
      <c r="A20" s="293" t="s">
        <v>34</v>
      </c>
      <c r="B20" s="294"/>
      <c r="C20" s="28">
        <f aca="true" t="shared" si="3" ref="C20:H20">SUMIF(C12:C19,"=x",$O12:$O19)+SUMIF(C12:C19,"=x",$P12:$P19)+SUMIF(C12:C19,"=x",$Q12:$Q19)</f>
        <v>7</v>
      </c>
      <c r="D20" s="29">
        <f t="shared" si="3"/>
        <v>3</v>
      </c>
      <c r="E20" s="29">
        <f t="shared" si="3"/>
        <v>0</v>
      </c>
      <c r="F20" s="29">
        <f t="shared" si="3"/>
        <v>1</v>
      </c>
      <c r="G20" s="29">
        <f t="shared" si="3"/>
        <v>0</v>
      </c>
      <c r="H20" s="29">
        <f t="shared" si="3"/>
        <v>2</v>
      </c>
      <c r="I20" s="87">
        <f aca="true" t="shared" si="4" ref="I20:N20">SUMIF(I12:I18,"=x",$O12:$O18)+SUMIF(I12:I18,"=x",$P12:$P18)+SUMIF(I12:I18,"=x",$Q12:$Q18)</f>
        <v>0</v>
      </c>
      <c r="J20" s="87">
        <f t="shared" si="4"/>
        <v>0</v>
      </c>
      <c r="K20" s="87">
        <f t="shared" si="4"/>
        <v>0</v>
      </c>
      <c r="L20" s="87">
        <f t="shared" si="4"/>
        <v>0</v>
      </c>
      <c r="M20" s="87">
        <f t="shared" si="4"/>
        <v>0</v>
      </c>
      <c r="N20" s="88">
        <f t="shared" si="4"/>
        <v>0</v>
      </c>
      <c r="O20" s="295">
        <f>SUM(C20:N20)</f>
        <v>13</v>
      </c>
      <c r="P20" s="296"/>
      <c r="Q20" s="296"/>
      <c r="R20" s="296"/>
      <c r="S20" s="296"/>
      <c r="T20" s="297"/>
      <c r="U20" s="271"/>
      <c r="V20" s="272"/>
      <c r="W20" s="272"/>
      <c r="X20" s="272"/>
      <c r="Y20" s="272"/>
      <c r="Z20" s="272"/>
      <c r="AA20" s="272"/>
      <c r="AB20" s="272"/>
      <c r="AC20" s="272"/>
      <c r="AD20" s="272"/>
      <c r="AE20" s="273"/>
    </row>
    <row r="21" spans="1:31" s="6" customFormat="1" ht="12.75">
      <c r="A21" s="298" t="s">
        <v>35</v>
      </c>
      <c r="B21" s="299"/>
      <c r="C21" s="31">
        <f aca="true" t="shared" si="5" ref="C21:H21">SUMIF(C12:C19,"=x",$S12:$S19)</f>
        <v>7</v>
      </c>
      <c r="D21" s="32">
        <f t="shared" si="5"/>
        <v>3</v>
      </c>
      <c r="E21" s="32">
        <f t="shared" si="5"/>
        <v>0</v>
      </c>
      <c r="F21" s="32">
        <f t="shared" si="5"/>
        <v>2</v>
      </c>
      <c r="G21" s="32">
        <f t="shared" si="5"/>
        <v>0</v>
      </c>
      <c r="H21" s="32">
        <f t="shared" si="5"/>
        <v>2</v>
      </c>
      <c r="I21" s="89">
        <f aca="true" t="shared" si="6" ref="I21:N21">SUMIF(I12:I18,"=x",$S12:$S18)</f>
        <v>0</v>
      </c>
      <c r="J21" s="89">
        <f t="shared" si="6"/>
        <v>0</v>
      </c>
      <c r="K21" s="89">
        <f t="shared" si="6"/>
        <v>0</v>
      </c>
      <c r="L21" s="89">
        <f t="shared" si="6"/>
        <v>0</v>
      </c>
      <c r="M21" s="89">
        <f t="shared" si="6"/>
        <v>0</v>
      </c>
      <c r="N21" s="90">
        <f t="shared" si="6"/>
        <v>0</v>
      </c>
      <c r="O21" s="274">
        <f>SUM(C21:N21)</f>
        <v>14</v>
      </c>
      <c r="P21" s="275"/>
      <c r="Q21" s="275"/>
      <c r="R21" s="275"/>
      <c r="S21" s="275"/>
      <c r="T21" s="276"/>
      <c r="U21" s="277"/>
      <c r="V21" s="278"/>
      <c r="W21" s="278"/>
      <c r="X21" s="278"/>
      <c r="Y21" s="278"/>
      <c r="Z21" s="278"/>
      <c r="AA21" s="278"/>
      <c r="AB21" s="278"/>
      <c r="AC21" s="278"/>
      <c r="AD21" s="278"/>
      <c r="AE21" s="279"/>
    </row>
    <row r="22" spans="1:31" s="6" customFormat="1" ht="12.75">
      <c r="A22" s="306" t="s">
        <v>36</v>
      </c>
      <c r="B22" s="307"/>
      <c r="C22" s="25">
        <f aca="true" t="shared" si="7" ref="C22:N22">SUMPRODUCT(--(C12:C19="x"),--($T12:$T19="K(5)"))</f>
        <v>2</v>
      </c>
      <c r="D22" s="26">
        <f t="shared" si="7"/>
        <v>1</v>
      </c>
      <c r="E22" s="26">
        <f t="shared" si="7"/>
        <v>0</v>
      </c>
      <c r="F22" s="26">
        <f t="shared" si="7"/>
        <v>0</v>
      </c>
      <c r="G22" s="26">
        <f t="shared" si="7"/>
        <v>0</v>
      </c>
      <c r="H22" s="26">
        <f t="shared" si="7"/>
        <v>1</v>
      </c>
      <c r="I22" s="91">
        <f t="shared" si="7"/>
        <v>0</v>
      </c>
      <c r="J22" s="91">
        <f t="shared" si="7"/>
        <v>0</v>
      </c>
      <c r="K22" s="91">
        <f t="shared" si="7"/>
        <v>0</v>
      </c>
      <c r="L22" s="91">
        <f t="shared" si="7"/>
        <v>0</v>
      </c>
      <c r="M22" s="91">
        <f t="shared" si="7"/>
        <v>0</v>
      </c>
      <c r="N22" s="92">
        <f t="shared" si="7"/>
        <v>0</v>
      </c>
      <c r="O22" s="308">
        <f>SUM(C22:N22)</f>
        <v>4</v>
      </c>
      <c r="P22" s="309"/>
      <c r="Q22" s="309"/>
      <c r="R22" s="309"/>
      <c r="S22" s="309"/>
      <c r="T22" s="310"/>
      <c r="U22" s="277"/>
      <c r="V22" s="278"/>
      <c r="W22" s="278"/>
      <c r="X22" s="278"/>
      <c r="Y22" s="278"/>
      <c r="Z22" s="278"/>
      <c r="AA22" s="278"/>
      <c r="AB22" s="278"/>
      <c r="AC22" s="278"/>
      <c r="AD22" s="278"/>
      <c r="AE22" s="279"/>
    </row>
    <row r="23" spans="1:31" s="6" customFormat="1" ht="12.75">
      <c r="A23" s="301" t="s">
        <v>349</v>
      </c>
      <c r="B23" s="302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6"/>
    </row>
    <row r="24" spans="1:31" s="6" customFormat="1" ht="12.75">
      <c r="A24" s="164" t="s">
        <v>350</v>
      </c>
      <c r="B24" s="165" t="s">
        <v>351</v>
      </c>
      <c r="C24" s="170" t="s">
        <v>32</v>
      </c>
      <c r="D24" s="171"/>
      <c r="E24" s="171"/>
      <c r="F24" s="171"/>
      <c r="G24" s="171"/>
      <c r="H24" s="171"/>
      <c r="I24" s="172"/>
      <c r="J24" s="172"/>
      <c r="K24" s="85"/>
      <c r="L24" s="85"/>
      <c r="M24" s="85"/>
      <c r="N24" s="86"/>
      <c r="O24" s="173">
        <v>3</v>
      </c>
      <c r="P24" s="173"/>
      <c r="Q24" s="14"/>
      <c r="R24" s="22"/>
      <c r="S24" s="21">
        <v>4</v>
      </c>
      <c r="T24" s="59" t="s">
        <v>76</v>
      </c>
      <c r="U24" s="36"/>
      <c r="V24" s="134"/>
      <c r="W24" s="141"/>
      <c r="X24" s="38"/>
      <c r="Y24" s="135"/>
      <c r="Z24" s="142"/>
      <c r="AA24" s="38"/>
      <c r="AB24" s="37"/>
      <c r="AC24" s="60"/>
      <c r="AD24" s="174" t="s">
        <v>352</v>
      </c>
      <c r="AE24" s="174" t="s">
        <v>353</v>
      </c>
    </row>
    <row r="25" spans="1:31" s="6" customFormat="1" ht="12.75">
      <c r="A25" s="175" t="s">
        <v>354</v>
      </c>
      <c r="B25" s="167" t="s">
        <v>355</v>
      </c>
      <c r="C25" s="170"/>
      <c r="D25" s="171" t="s">
        <v>32</v>
      </c>
      <c r="E25" s="171"/>
      <c r="F25" s="171"/>
      <c r="G25" s="171"/>
      <c r="H25" s="171"/>
      <c r="I25" s="172"/>
      <c r="J25" s="172"/>
      <c r="K25" s="85"/>
      <c r="L25" s="85"/>
      <c r="M25" s="85"/>
      <c r="N25" s="86"/>
      <c r="O25" s="176">
        <v>2</v>
      </c>
      <c r="P25" s="173"/>
      <c r="Q25" s="14"/>
      <c r="R25" s="22"/>
      <c r="S25" s="176">
        <v>2</v>
      </c>
      <c r="T25" s="59" t="s">
        <v>76</v>
      </c>
      <c r="U25" s="169" t="s">
        <v>33</v>
      </c>
      <c r="V25" s="148" t="str">
        <f>A24</f>
        <v>sejttab18eo</v>
      </c>
      <c r="W25" s="153" t="str">
        <f>B24</f>
        <v>Sejttan EA </v>
      </c>
      <c r="X25" s="38"/>
      <c r="Y25" s="135"/>
      <c r="Z25" s="142"/>
      <c r="AA25" s="38"/>
      <c r="AB25" s="37"/>
      <c r="AC25" s="60"/>
      <c r="AD25" s="174" t="s">
        <v>352</v>
      </c>
      <c r="AE25" s="174" t="s">
        <v>356</v>
      </c>
    </row>
    <row r="26" spans="1:31" s="6" customFormat="1" ht="12.75">
      <c r="A26" s="164" t="s">
        <v>357</v>
      </c>
      <c r="B26" s="165" t="s">
        <v>358</v>
      </c>
      <c r="C26" s="170"/>
      <c r="D26" s="171" t="s">
        <v>32</v>
      </c>
      <c r="E26" s="171"/>
      <c r="F26" s="171"/>
      <c r="G26" s="171"/>
      <c r="H26" s="171"/>
      <c r="I26" s="172"/>
      <c r="J26" s="172"/>
      <c r="K26" s="85"/>
      <c r="L26" s="85"/>
      <c r="M26" s="85"/>
      <c r="N26" s="86"/>
      <c r="O26" s="176"/>
      <c r="P26" s="173">
        <v>4</v>
      </c>
      <c r="Q26" s="14"/>
      <c r="R26" s="22"/>
      <c r="S26" s="21">
        <v>4</v>
      </c>
      <c r="T26" s="59" t="s">
        <v>324</v>
      </c>
      <c r="U26" s="169" t="s">
        <v>33</v>
      </c>
      <c r="V26" s="148" t="str">
        <f>A24</f>
        <v>sejttab18eo</v>
      </c>
      <c r="W26" s="153" t="str">
        <f>B24</f>
        <v>Sejttan EA </v>
      </c>
      <c r="X26" s="38"/>
      <c r="Y26" s="135"/>
      <c r="Z26" s="142"/>
      <c r="AA26" s="38"/>
      <c r="AB26" s="37"/>
      <c r="AC26" s="60"/>
      <c r="AD26" s="174" t="s">
        <v>352</v>
      </c>
      <c r="AE26" s="142" t="s">
        <v>359</v>
      </c>
    </row>
    <row r="27" spans="1:31" s="6" customFormat="1" ht="12.75">
      <c r="A27" s="164" t="s">
        <v>360</v>
      </c>
      <c r="B27" s="165" t="s">
        <v>361</v>
      </c>
      <c r="C27" s="170"/>
      <c r="D27" s="171"/>
      <c r="E27" s="171"/>
      <c r="F27" s="171" t="s">
        <v>32</v>
      </c>
      <c r="G27" s="171"/>
      <c r="H27" s="171"/>
      <c r="I27" s="172"/>
      <c r="J27" s="172"/>
      <c r="K27" s="85"/>
      <c r="L27" s="85"/>
      <c r="M27" s="85"/>
      <c r="N27" s="86"/>
      <c r="O27" s="176">
        <v>2</v>
      </c>
      <c r="P27" s="173"/>
      <c r="Q27" s="14"/>
      <c r="R27" s="22"/>
      <c r="S27" s="176">
        <v>2</v>
      </c>
      <c r="T27" s="59" t="s">
        <v>76</v>
      </c>
      <c r="U27" s="169" t="s">
        <v>33</v>
      </c>
      <c r="V27" s="148" t="str">
        <f>A25</f>
        <v>allszeb18eo</v>
      </c>
      <c r="W27" s="153" t="str">
        <f>B25</f>
        <v>Az állatok szervezete EA</v>
      </c>
      <c r="X27" s="38"/>
      <c r="Y27" s="135"/>
      <c r="Z27" s="142"/>
      <c r="AA27" s="38"/>
      <c r="AB27" s="37"/>
      <c r="AC27" s="60"/>
      <c r="AD27" s="174" t="s">
        <v>352</v>
      </c>
      <c r="AE27" s="142" t="s">
        <v>362</v>
      </c>
    </row>
    <row r="28" spans="1:31" s="6" customFormat="1" ht="12.75">
      <c r="A28" s="164" t="s">
        <v>363</v>
      </c>
      <c r="B28" s="165" t="s">
        <v>364</v>
      </c>
      <c r="C28" s="170"/>
      <c r="D28" s="171"/>
      <c r="E28" s="171" t="s">
        <v>32</v>
      </c>
      <c r="F28" s="171"/>
      <c r="G28" s="171"/>
      <c r="H28" s="171"/>
      <c r="I28" s="172"/>
      <c r="J28" s="172"/>
      <c r="K28" s="85"/>
      <c r="L28" s="85"/>
      <c r="M28" s="85"/>
      <c r="N28" s="86"/>
      <c r="O28" s="176"/>
      <c r="P28" s="173">
        <v>3</v>
      </c>
      <c r="Q28" s="14"/>
      <c r="R28" s="22"/>
      <c r="S28" s="176">
        <v>3</v>
      </c>
      <c r="T28" s="59" t="s">
        <v>324</v>
      </c>
      <c r="U28" s="38" t="s">
        <v>365</v>
      </c>
      <c r="V28" s="135" t="str">
        <f>A45</f>
        <v>terepob18to</v>
      </c>
      <c r="W28" s="142" t="str">
        <f>B45</f>
        <v>Állat- és növényismeret évközi terepgyakorlat (őszi – 6 napos)</v>
      </c>
      <c r="X28" s="38"/>
      <c r="Y28" s="135"/>
      <c r="Z28" s="142"/>
      <c r="AA28" s="38"/>
      <c r="AB28" s="37"/>
      <c r="AC28" s="60"/>
      <c r="AD28" s="174" t="s">
        <v>366</v>
      </c>
      <c r="AE28" s="142" t="s">
        <v>367</v>
      </c>
    </row>
    <row r="29" spans="1:31" s="6" customFormat="1" ht="12.75">
      <c r="A29" s="164" t="s">
        <v>368</v>
      </c>
      <c r="B29" s="165" t="s">
        <v>369</v>
      </c>
      <c r="C29" s="170"/>
      <c r="D29" s="171"/>
      <c r="E29" s="171"/>
      <c r="F29" s="171" t="s">
        <v>32</v>
      </c>
      <c r="G29" s="171"/>
      <c r="H29" s="171"/>
      <c r="I29" s="172"/>
      <c r="J29" s="172"/>
      <c r="K29" s="85"/>
      <c r="L29" s="85"/>
      <c r="M29" s="85"/>
      <c r="N29" s="86"/>
      <c r="O29" s="176"/>
      <c r="P29" s="173">
        <v>2</v>
      </c>
      <c r="Q29" s="14"/>
      <c r="R29" s="22"/>
      <c r="S29" s="176">
        <v>2</v>
      </c>
      <c r="T29" s="59" t="s">
        <v>324</v>
      </c>
      <c r="U29" s="169" t="s">
        <v>33</v>
      </c>
      <c r="V29" s="148" t="str">
        <f>A28</f>
        <v>bb5t4300</v>
      </c>
      <c r="W29" s="153" t="str">
        <f>B28</f>
        <v>Állatismeret - I. GY</v>
      </c>
      <c r="X29" s="38" t="s">
        <v>365</v>
      </c>
      <c r="Y29" s="135" t="str">
        <f>A46</f>
        <v>tereptb18to</v>
      </c>
      <c r="Z29" s="142" t="str">
        <f>B46</f>
        <v>Állat- és növényismeret évközi terepgyakorlat (tavaszi – 6 napos)</v>
      </c>
      <c r="AA29" s="38"/>
      <c r="AB29" s="37"/>
      <c r="AC29" s="60"/>
      <c r="AD29" s="174" t="s">
        <v>366</v>
      </c>
      <c r="AE29" s="142" t="s">
        <v>370</v>
      </c>
    </row>
    <row r="30" spans="1:31" s="6" customFormat="1" ht="12.75">
      <c r="A30" s="175" t="s">
        <v>371</v>
      </c>
      <c r="B30" s="167" t="s">
        <v>372</v>
      </c>
      <c r="C30" s="170"/>
      <c r="D30" s="14" t="s">
        <v>32</v>
      </c>
      <c r="E30" s="171"/>
      <c r="F30" s="171"/>
      <c r="G30" s="171"/>
      <c r="H30" s="171"/>
      <c r="I30" s="172"/>
      <c r="J30" s="172"/>
      <c r="K30" s="85"/>
      <c r="L30" s="85"/>
      <c r="M30" s="85"/>
      <c r="N30" s="86"/>
      <c r="O30" s="21">
        <v>2</v>
      </c>
      <c r="P30" s="173"/>
      <c r="Q30" s="14"/>
      <c r="R30" s="22"/>
      <c r="S30" s="21">
        <v>2</v>
      </c>
      <c r="T30" s="59" t="s">
        <v>76</v>
      </c>
      <c r="U30" s="169" t="s">
        <v>33</v>
      </c>
      <c r="V30" s="148" t="str">
        <f>A24</f>
        <v>sejttab18eo</v>
      </c>
      <c r="W30" s="153" t="str">
        <f>B24</f>
        <v>Sejttan EA </v>
      </c>
      <c r="X30" s="38"/>
      <c r="Y30" s="135"/>
      <c r="Z30" s="142"/>
      <c r="AA30" s="38"/>
      <c r="AB30" s="37"/>
      <c r="AC30" s="60"/>
      <c r="AD30" s="174" t="s">
        <v>373</v>
      </c>
      <c r="AE30" s="174" t="s">
        <v>374</v>
      </c>
    </row>
    <row r="31" spans="1:31" s="6" customFormat="1" ht="12.75">
      <c r="A31" s="164" t="s">
        <v>375</v>
      </c>
      <c r="B31" s="165" t="s">
        <v>376</v>
      </c>
      <c r="C31" s="170"/>
      <c r="D31" s="14" t="s">
        <v>32</v>
      </c>
      <c r="E31" s="171"/>
      <c r="F31" s="171"/>
      <c r="G31" s="171"/>
      <c r="H31" s="171"/>
      <c r="I31" s="172"/>
      <c r="J31" s="172"/>
      <c r="K31" s="85"/>
      <c r="L31" s="85"/>
      <c r="M31" s="85"/>
      <c r="N31" s="86"/>
      <c r="O31" s="176"/>
      <c r="P31" s="173">
        <v>3</v>
      </c>
      <c r="Q31" s="14"/>
      <c r="R31" s="22"/>
      <c r="S31" s="176">
        <v>3</v>
      </c>
      <c r="T31" s="59" t="s">
        <v>324</v>
      </c>
      <c r="U31" s="169" t="s">
        <v>33</v>
      </c>
      <c r="V31" s="148" t="str">
        <f>A24</f>
        <v>sejttab18eo</v>
      </c>
      <c r="W31" s="153" t="str">
        <f>B24</f>
        <v>Sejttan EA </v>
      </c>
      <c r="X31" s="38"/>
      <c r="Y31" s="135"/>
      <c r="Z31" s="142"/>
      <c r="AA31" s="38"/>
      <c r="AB31" s="37"/>
      <c r="AC31" s="60"/>
      <c r="AD31" s="174" t="s">
        <v>377</v>
      </c>
      <c r="AE31" s="142" t="s">
        <v>378</v>
      </c>
    </row>
    <row r="32" spans="1:31" s="6" customFormat="1" ht="12.75">
      <c r="A32" s="175" t="s">
        <v>379</v>
      </c>
      <c r="B32" s="167" t="s">
        <v>380</v>
      </c>
      <c r="C32" s="170"/>
      <c r="D32" s="171"/>
      <c r="E32" s="171"/>
      <c r="F32" s="171"/>
      <c r="G32" s="171" t="s">
        <v>32</v>
      </c>
      <c r="H32" s="171"/>
      <c r="I32" s="172"/>
      <c r="J32" s="172"/>
      <c r="K32" s="85"/>
      <c r="L32" s="85"/>
      <c r="M32" s="85"/>
      <c r="N32" s="86"/>
      <c r="O32" s="176">
        <v>1</v>
      </c>
      <c r="P32" s="173"/>
      <c r="Q32" s="14"/>
      <c r="R32" s="22"/>
      <c r="S32" s="176">
        <v>1</v>
      </c>
      <c r="T32" s="59" t="s">
        <v>76</v>
      </c>
      <c r="U32" s="36" t="s">
        <v>42</v>
      </c>
      <c r="V32" s="134" t="str">
        <f>A24</f>
        <v>sejttab18eo</v>
      </c>
      <c r="W32" s="141" t="str">
        <f>B24</f>
        <v>Sejttan EA </v>
      </c>
      <c r="X32" s="38"/>
      <c r="Y32" s="135"/>
      <c r="Z32" s="142"/>
      <c r="AA32" s="38"/>
      <c r="AB32" s="37"/>
      <c r="AC32" s="60"/>
      <c r="AD32" s="174" t="s">
        <v>381</v>
      </c>
      <c r="AE32" s="174" t="s">
        <v>382</v>
      </c>
    </row>
    <row r="33" spans="1:31" s="6" customFormat="1" ht="12.75">
      <c r="A33" s="164" t="s">
        <v>383</v>
      </c>
      <c r="B33" s="165" t="s">
        <v>384</v>
      </c>
      <c r="C33" s="170"/>
      <c r="D33" s="171"/>
      <c r="E33" s="171"/>
      <c r="F33" s="171"/>
      <c r="G33" s="171" t="s">
        <v>32</v>
      </c>
      <c r="H33" s="171"/>
      <c r="I33" s="172"/>
      <c r="J33" s="172"/>
      <c r="K33" s="85"/>
      <c r="L33" s="85"/>
      <c r="M33" s="85"/>
      <c r="N33" s="86"/>
      <c r="O33" s="176"/>
      <c r="P33" s="173">
        <v>1</v>
      </c>
      <c r="Q33" s="14"/>
      <c r="R33" s="22"/>
      <c r="S33" s="176">
        <v>1</v>
      </c>
      <c r="T33" s="59" t="s">
        <v>324</v>
      </c>
      <c r="U33" s="36" t="s">
        <v>42</v>
      </c>
      <c r="V33" s="134" t="str">
        <f>A24</f>
        <v>sejttab18eo</v>
      </c>
      <c r="W33" s="141" t="str">
        <f>B24</f>
        <v>Sejttan EA </v>
      </c>
      <c r="X33" s="38"/>
      <c r="Y33" s="135"/>
      <c r="Z33" s="142"/>
      <c r="AA33" s="38"/>
      <c r="AB33" s="37"/>
      <c r="AC33" s="60"/>
      <c r="AD33" s="174" t="s">
        <v>385</v>
      </c>
      <c r="AE33" s="142" t="s">
        <v>386</v>
      </c>
    </row>
    <row r="34" spans="1:31" s="6" customFormat="1" ht="12.75">
      <c r="A34" s="164" t="s">
        <v>387</v>
      </c>
      <c r="B34" s="165" t="s">
        <v>388</v>
      </c>
      <c r="C34" s="176"/>
      <c r="D34" s="173"/>
      <c r="E34" s="14" t="s">
        <v>32</v>
      </c>
      <c r="F34" s="171"/>
      <c r="G34" s="171"/>
      <c r="H34" s="171"/>
      <c r="I34" s="172"/>
      <c r="J34" s="172"/>
      <c r="K34" s="85"/>
      <c r="L34" s="85"/>
      <c r="M34" s="85"/>
      <c r="N34" s="86"/>
      <c r="O34" s="176"/>
      <c r="P34" s="173">
        <v>3</v>
      </c>
      <c r="Q34" s="14"/>
      <c r="R34" s="22"/>
      <c r="S34" s="176">
        <v>3</v>
      </c>
      <c r="T34" s="59" t="s">
        <v>324</v>
      </c>
      <c r="U34" s="38" t="s">
        <v>365</v>
      </c>
      <c r="V34" s="135" t="str">
        <f>A45</f>
        <v>terepob18to</v>
      </c>
      <c r="W34" s="142" t="str">
        <f>B45</f>
        <v>Állat- és növényismeret évközi terepgyakorlat (őszi – 6 napos)</v>
      </c>
      <c r="X34" s="38"/>
      <c r="Y34" s="135"/>
      <c r="Z34" s="142"/>
      <c r="AA34" s="38"/>
      <c r="AB34" s="37"/>
      <c r="AC34" s="60"/>
      <c r="AD34" s="174" t="s">
        <v>389</v>
      </c>
      <c r="AE34" s="142" t="s">
        <v>390</v>
      </c>
    </row>
    <row r="35" spans="1:31" s="6" customFormat="1" ht="12.75">
      <c r="A35" s="164" t="s">
        <v>391</v>
      </c>
      <c r="B35" s="165" t="s">
        <v>392</v>
      </c>
      <c r="C35" s="176"/>
      <c r="D35" s="173"/>
      <c r="E35" s="171"/>
      <c r="F35" s="171" t="s">
        <v>32</v>
      </c>
      <c r="G35" s="171"/>
      <c r="H35" s="171"/>
      <c r="I35" s="172"/>
      <c r="J35" s="172"/>
      <c r="K35" s="85"/>
      <c r="L35" s="85"/>
      <c r="M35" s="85"/>
      <c r="N35" s="86"/>
      <c r="O35" s="176"/>
      <c r="P35" s="173">
        <v>2</v>
      </c>
      <c r="Q35" s="14"/>
      <c r="R35" s="22"/>
      <c r="S35" s="176">
        <v>2</v>
      </c>
      <c r="T35" s="59" t="s">
        <v>324</v>
      </c>
      <c r="U35" s="169" t="s">
        <v>33</v>
      </c>
      <c r="V35" s="148" t="str">
        <f>A34</f>
        <v>bb5t4302</v>
      </c>
      <c r="W35" s="153" t="str">
        <f>B34</f>
        <v>Növény- és gombaismeret - I. GY</v>
      </c>
      <c r="X35" s="38" t="s">
        <v>365</v>
      </c>
      <c r="Y35" s="135" t="str">
        <f>A46</f>
        <v>tereptb18to</v>
      </c>
      <c r="Z35" s="142" t="str">
        <f>B46</f>
        <v>Állat- és növényismeret évközi terepgyakorlat (tavaszi – 6 napos)</v>
      </c>
      <c r="AA35" s="38"/>
      <c r="AB35" s="37"/>
      <c r="AC35" s="60"/>
      <c r="AD35" s="174" t="s">
        <v>389</v>
      </c>
      <c r="AE35" s="142" t="s">
        <v>390</v>
      </c>
    </row>
    <row r="36" spans="1:31" s="6" customFormat="1" ht="12.75">
      <c r="A36" s="164" t="s">
        <v>393</v>
      </c>
      <c r="B36" s="165" t="s">
        <v>394</v>
      </c>
      <c r="C36" s="176"/>
      <c r="D36" s="173"/>
      <c r="E36" s="171"/>
      <c r="F36" s="171"/>
      <c r="G36" s="171" t="s">
        <v>32</v>
      </c>
      <c r="H36" s="171"/>
      <c r="I36" s="172"/>
      <c r="J36" s="172"/>
      <c r="K36" s="85"/>
      <c r="L36" s="85"/>
      <c r="M36" s="85"/>
      <c r="N36" s="86"/>
      <c r="O36" s="176">
        <v>3</v>
      </c>
      <c r="P36" s="173"/>
      <c r="Q36" s="14"/>
      <c r="R36" s="22"/>
      <c r="S36" s="176">
        <v>3</v>
      </c>
      <c r="T36" s="59" t="s">
        <v>76</v>
      </c>
      <c r="U36" s="39"/>
      <c r="V36" s="148"/>
      <c r="W36" s="153"/>
      <c r="X36" s="39"/>
      <c r="Y36" s="148"/>
      <c r="Z36" s="153"/>
      <c r="AA36" s="38"/>
      <c r="AB36" s="37"/>
      <c r="AC36" s="60"/>
      <c r="AD36" s="177" t="s">
        <v>347</v>
      </c>
      <c r="AE36" s="142" t="s">
        <v>395</v>
      </c>
    </row>
    <row r="37" spans="1:31" s="6" customFormat="1" ht="12.75">
      <c r="A37" s="160" t="s">
        <v>396</v>
      </c>
      <c r="B37" s="167" t="s">
        <v>397</v>
      </c>
      <c r="C37" s="170"/>
      <c r="D37" s="171"/>
      <c r="E37" s="171"/>
      <c r="F37" s="171"/>
      <c r="G37" s="171"/>
      <c r="H37" s="14" t="s">
        <v>32</v>
      </c>
      <c r="I37" s="172"/>
      <c r="J37" s="172"/>
      <c r="K37" s="85"/>
      <c r="L37" s="85"/>
      <c r="M37" s="85"/>
      <c r="N37" s="86"/>
      <c r="O37" s="176">
        <v>2</v>
      </c>
      <c r="P37" s="173"/>
      <c r="Q37" s="14"/>
      <c r="R37" s="22"/>
      <c r="S37" s="21">
        <v>2</v>
      </c>
      <c r="T37" s="59" t="s">
        <v>76</v>
      </c>
      <c r="U37" s="70"/>
      <c r="V37" s="120"/>
      <c r="W37" s="143"/>
      <c r="X37" s="70"/>
      <c r="Y37" s="120"/>
      <c r="Z37" s="143"/>
      <c r="AA37" s="70"/>
      <c r="AB37" s="46"/>
      <c r="AC37" s="71"/>
      <c r="AD37" s="174" t="s">
        <v>398</v>
      </c>
      <c r="AE37" s="143" t="s">
        <v>399</v>
      </c>
    </row>
    <row r="38" spans="1:31" s="6" customFormat="1" ht="12.75">
      <c r="A38" s="175" t="s">
        <v>400</v>
      </c>
      <c r="B38" s="167" t="s">
        <v>401</v>
      </c>
      <c r="C38" s="170"/>
      <c r="D38" s="171"/>
      <c r="E38" s="171"/>
      <c r="F38" s="171"/>
      <c r="G38" s="171"/>
      <c r="H38" s="171" t="s">
        <v>32</v>
      </c>
      <c r="I38" s="172"/>
      <c r="J38" s="172"/>
      <c r="K38" s="85"/>
      <c r="L38" s="85"/>
      <c r="M38" s="85"/>
      <c r="N38" s="86"/>
      <c r="O38" s="21">
        <v>3</v>
      </c>
      <c r="P38" s="173"/>
      <c r="Q38" s="14"/>
      <c r="R38" s="22"/>
      <c r="S38" s="21">
        <v>3</v>
      </c>
      <c r="T38" s="59" t="s">
        <v>76</v>
      </c>
      <c r="U38" s="70"/>
      <c r="V38" s="120"/>
      <c r="W38" s="143"/>
      <c r="X38" s="70"/>
      <c r="Y38" s="120"/>
      <c r="Z38" s="143"/>
      <c r="AA38" s="70"/>
      <c r="AB38" s="46"/>
      <c r="AC38" s="71"/>
      <c r="AD38" s="166" t="s">
        <v>402</v>
      </c>
      <c r="AE38" s="166" t="s">
        <v>403</v>
      </c>
    </row>
    <row r="39" spans="1:31" s="6" customFormat="1" ht="12.75">
      <c r="A39" s="175" t="s">
        <v>404</v>
      </c>
      <c r="B39" s="164" t="s">
        <v>405</v>
      </c>
      <c r="C39" s="170"/>
      <c r="D39" s="171"/>
      <c r="E39" s="171"/>
      <c r="F39" s="171"/>
      <c r="G39" s="171"/>
      <c r="H39" s="14" t="s">
        <v>32</v>
      </c>
      <c r="I39" s="172"/>
      <c r="J39" s="172"/>
      <c r="K39" s="85"/>
      <c r="L39" s="85"/>
      <c r="M39" s="85"/>
      <c r="N39" s="86"/>
      <c r="O39" s="21">
        <v>1</v>
      </c>
      <c r="P39" s="173"/>
      <c r="Q39" s="14"/>
      <c r="R39" s="22"/>
      <c r="S39" s="176">
        <v>1</v>
      </c>
      <c r="T39" s="59" t="s">
        <v>76</v>
      </c>
      <c r="U39" s="70"/>
      <c r="V39" s="120"/>
      <c r="W39" s="143"/>
      <c r="X39" s="70"/>
      <c r="Y39" s="120"/>
      <c r="Z39" s="143"/>
      <c r="AA39" s="70"/>
      <c r="AB39" s="46"/>
      <c r="AC39" s="71"/>
      <c r="AD39" s="178" t="s">
        <v>406</v>
      </c>
      <c r="AE39" s="178" t="s">
        <v>407</v>
      </c>
    </row>
    <row r="40" spans="1:31" s="6" customFormat="1" ht="12.75">
      <c r="A40" s="175" t="s">
        <v>408</v>
      </c>
      <c r="B40" s="164" t="s">
        <v>409</v>
      </c>
      <c r="C40" s="170"/>
      <c r="D40" s="171"/>
      <c r="E40" s="171"/>
      <c r="F40" s="171"/>
      <c r="G40" s="171" t="s">
        <v>32</v>
      </c>
      <c r="H40" s="171"/>
      <c r="I40" s="172"/>
      <c r="J40" s="179"/>
      <c r="K40" s="85"/>
      <c r="L40" s="85"/>
      <c r="M40" s="85"/>
      <c r="N40" s="86"/>
      <c r="O40" s="21">
        <v>3</v>
      </c>
      <c r="P40" s="173"/>
      <c r="Q40" s="14"/>
      <c r="R40" s="22"/>
      <c r="S40" s="21">
        <v>3</v>
      </c>
      <c r="T40" s="59" t="s">
        <v>76</v>
      </c>
      <c r="U40" s="20" t="s">
        <v>33</v>
      </c>
      <c r="V40" s="113" t="str">
        <f>A47</f>
        <v>bb5t1301</v>
      </c>
      <c r="W40" s="114" t="str">
        <f>B47</f>
        <v>Biokémia és molekuláris biológia I. EA</v>
      </c>
      <c r="X40" s="70"/>
      <c r="Y40" s="120"/>
      <c r="Z40" s="143"/>
      <c r="AA40" s="70"/>
      <c r="AB40" s="46"/>
      <c r="AC40" s="71"/>
      <c r="AD40" s="178" t="s">
        <v>410</v>
      </c>
      <c r="AE40" s="178" t="s">
        <v>411</v>
      </c>
    </row>
    <row r="41" spans="1:31" s="6" customFormat="1" ht="12.75">
      <c r="A41" s="293" t="s">
        <v>34</v>
      </c>
      <c r="B41" s="294"/>
      <c r="C41" s="28">
        <f aca="true" t="shared" si="8" ref="C41:H41">SUMIF(C24:C40,"=x",$O24:$O40)+SUMIF(C24:C40,"=x",$P24:$P40)+SUMIF(C24:C40,"=x",$Q24:$Q40)</f>
        <v>3</v>
      </c>
      <c r="D41" s="29">
        <f t="shared" si="8"/>
        <v>11</v>
      </c>
      <c r="E41" s="29">
        <f t="shared" si="8"/>
        <v>6</v>
      </c>
      <c r="F41" s="29">
        <f t="shared" si="8"/>
        <v>6</v>
      </c>
      <c r="G41" s="29">
        <f t="shared" si="8"/>
        <v>8</v>
      </c>
      <c r="H41" s="29">
        <f t="shared" si="8"/>
        <v>6</v>
      </c>
      <c r="I41" s="87">
        <f aca="true" t="shared" si="9" ref="I41:N41">SUMIF(I24:I36,"=x",$O24:$O36)+SUMIF(I24:I36,"=x",$P24:$P36)+SUMIF(I24:I36,"=x",$Q24:$Q36)</f>
        <v>0</v>
      </c>
      <c r="J41" s="87">
        <f t="shared" si="9"/>
        <v>0</v>
      </c>
      <c r="K41" s="87">
        <f t="shared" si="9"/>
        <v>0</v>
      </c>
      <c r="L41" s="87">
        <f t="shared" si="9"/>
        <v>0</v>
      </c>
      <c r="M41" s="87">
        <f t="shared" si="9"/>
        <v>0</v>
      </c>
      <c r="N41" s="88">
        <f t="shared" si="9"/>
        <v>0</v>
      </c>
      <c r="O41" s="295">
        <f>SUM(C41:N41)</f>
        <v>40</v>
      </c>
      <c r="P41" s="296"/>
      <c r="Q41" s="296"/>
      <c r="R41" s="296"/>
      <c r="S41" s="296"/>
      <c r="T41" s="297"/>
      <c r="U41" s="271"/>
      <c r="V41" s="272"/>
      <c r="W41" s="272"/>
      <c r="X41" s="272"/>
      <c r="Y41" s="272"/>
      <c r="Z41" s="272"/>
      <c r="AA41" s="272"/>
      <c r="AB41" s="272"/>
      <c r="AC41" s="272"/>
      <c r="AD41" s="272"/>
      <c r="AE41" s="273"/>
    </row>
    <row r="42" spans="1:31" s="6" customFormat="1" ht="12.75">
      <c r="A42" s="298" t="s">
        <v>35</v>
      </c>
      <c r="B42" s="299"/>
      <c r="C42" s="31">
        <f aca="true" t="shared" si="10" ref="C42:H42">SUMIF(C24:C40,"=x",$S24:$S40)</f>
        <v>4</v>
      </c>
      <c r="D42" s="32">
        <f t="shared" si="10"/>
        <v>11</v>
      </c>
      <c r="E42" s="32">
        <f t="shared" si="10"/>
        <v>6</v>
      </c>
      <c r="F42" s="32">
        <f t="shared" si="10"/>
        <v>6</v>
      </c>
      <c r="G42" s="32">
        <f t="shared" si="10"/>
        <v>8</v>
      </c>
      <c r="H42" s="32">
        <f t="shared" si="10"/>
        <v>6</v>
      </c>
      <c r="I42" s="89">
        <f aca="true" t="shared" si="11" ref="I42:N42">SUMIF(I24:I36,"=x",$S24:$S36)</f>
        <v>0</v>
      </c>
      <c r="J42" s="89">
        <f t="shared" si="11"/>
        <v>0</v>
      </c>
      <c r="K42" s="89">
        <f t="shared" si="11"/>
        <v>0</v>
      </c>
      <c r="L42" s="89">
        <f t="shared" si="11"/>
        <v>0</v>
      </c>
      <c r="M42" s="89">
        <f t="shared" si="11"/>
        <v>0</v>
      </c>
      <c r="N42" s="90">
        <f t="shared" si="11"/>
        <v>0</v>
      </c>
      <c r="O42" s="274">
        <f>SUM(C42:N42)</f>
        <v>41</v>
      </c>
      <c r="P42" s="275"/>
      <c r="Q42" s="275"/>
      <c r="R42" s="275"/>
      <c r="S42" s="275"/>
      <c r="T42" s="276"/>
      <c r="U42" s="277"/>
      <c r="V42" s="278"/>
      <c r="W42" s="278"/>
      <c r="X42" s="278"/>
      <c r="Y42" s="278"/>
      <c r="Z42" s="278"/>
      <c r="AA42" s="278"/>
      <c r="AB42" s="278"/>
      <c r="AC42" s="278"/>
      <c r="AD42" s="278"/>
      <c r="AE42" s="279"/>
    </row>
    <row r="43" spans="1:31" s="6" customFormat="1" ht="12.75">
      <c r="A43" s="306" t="s">
        <v>36</v>
      </c>
      <c r="B43" s="307"/>
      <c r="C43" s="25">
        <f aca="true" t="shared" si="12" ref="C43:N43">SUMPRODUCT(--(C24:C40="x"),--($T24:$T40="K(5)"))</f>
        <v>1</v>
      </c>
      <c r="D43" s="26">
        <f t="shared" si="12"/>
        <v>2</v>
      </c>
      <c r="E43" s="26">
        <f t="shared" si="12"/>
        <v>0</v>
      </c>
      <c r="F43" s="26">
        <f t="shared" si="12"/>
        <v>1</v>
      </c>
      <c r="G43" s="26">
        <f t="shared" si="12"/>
        <v>3</v>
      </c>
      <c r="H43" s="26">
        <f t="shared" si="12"/>
        <v>3</v>
      </c>
      <c r="I43" s="91">
        <f t="shared" si="12"/>
        <v>0</v>
      </c>
      <c r="J43" s="91">
        <f t="shared" si="12"/>
        <v>0</v>
      </c>
      <c r="K43" s="91">
        <f t="shared" si="12"/>
        <v>0</v>
      </c>
      <c r="L43" s="91">
        <f t="shared" si="12"/>
        <v>0</v>
      </c>
      <c r="M43" s="91">
        <f t="shared" si="12"/>
        <v>0</v>
      </c>
      <c r="N43" s="92">
        <f t="shared" si="12"/>
        <v>0</v>
      </c>
      <c r="O43" s="308">
        <f>SUM(C43:N43)</f>
        <v>10</v>
      </c>
      <c r="P43" s="309"/>
      <c r="Q43" s="309"/>
      <c r="R43" s="309"/>
      <c r="S43" s="309"/>
      <c r="T43" s="310"/>
      <c r="U43" s="277"/>
      <c r="V43" s="278"/>
      <c r="W43" s="278"/>
      <c r="X43" s="278"/>
      <c r="Y43" s="278"/>
      <c r="Z43" s="278"/>
      <c r="AA43" s="278"/>
      <c r="AB43" s="278"/>
      <c r="AC43" s="278"/>
      <c r="AD43" s="278"/>
      <c r="AE43" s="279"/>
    </row>
    <row r="44" spans="1:31" s="6" customFormat="1" ht="12.75">
      <c r="A44" s="301" t="s">
        <v>412</v>
      </c>
      <c r="B44" s="302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285"/>
      <c r="V44" s="285"/>
      <c r="W44" s="285"/>
      <c r="X44" s="285"/>
      <c r="Y44" s="285"/>
      <c r="Z44" s="285"/>
      <c r="AA44" s="285"/>
      <c r="AB44" s="285"/>
      <c r="AC44" s="285"/>
      <c r="AD44" s="285"/>
      <c r="AE44" s="286"/>
    </row>
    <row r="45" spans="1:31" s="6" customFormat="1" ht="12.75">
      <c r="A45" s="175" t="s">
        <v>413</v>
      </c>
      <c r="B45" s="167" t="s">
        <v>414</v>
      </c>
      <c r="C45" s="170"/>
      <c r="D45" s="171"/>
      <c r="E45" s="171" t="s">
        <v>32</v>
      </c>
      <c r="F45" s="171"/>
      <c r="G45" s="171"/>
      <c r="H45" s="171"/>
      <c r="I45" s="172"/>
      <c r="J45" s="172"/>
      <c r="K45" s="85"/>
      <c r="L45" s="85"/>
      <c r="M45" s="85"/>
      <c r="N45" s="86"/>
      <c r="O45" s="176"/>
      <c r="P45" s="173">
        <v>0</v>
      </c>
      <c r="Q45" s="14"/>
      <c r="R45" s="22"/>
      <c r="S45" s="176">
        <v>1</v>
      </c>
      <c r="T45" s="59" t="s">
        <v>415</v>
      </c>
      <c r="U45" s="63" t="s">
        <v>365</v>
      </c>
      <c r="V45" s="138" t="str">
        <f>A28</f>
        <v>bb5t4300</v>
      </c>
      <c r="W45" s="146" t="str">
        <f>B28</f>
        <v>Állatismeret - I. GY</v>
      </c>
      <c r="X45" s="63" t="s">
        <v>365</v>
      </c>
      <c r="Y45" s="151" t="str">
        <f>A34</f>
        <v>bb5t4302</v>
      </c>
      <c r="Z45" s="156" t="str">
        <f>B34</f>
        <v>Növény- és gombaismeret - I. GY</v>
      </c>
      <c r="AA45" s="61"/>
      <c r="AB45" s="41"/>
      <c r="AC45" s="62"/>
      <c r="AD45" s="166" t="s">
        <v>366</v>
      </c>
      <c r="AE45" s="166" t="s">
        <v>416</v>
      </c>
    </row>
    <row r="46" spans="1:31" s="6" customFormat="1" ht="12.75">
      <c r="A46" s="180" t="s">
        <v>417</v>
      </c>
      <c r="B46" s="181" t="s">
        <v>418</v>
      </c>
      <c r="C46" s="182"/>
      <c r="D46" s="183"/>
      <c r="E46" s="183"/>
      <c r="F46" s="183" t="s">
        <v>32</v>
      </c>
      <c r="G46" s="183"/>
      <c r="H46" s="183"/>
      <c r="I46" s="184"/>
      <c r="J46" s="184"/>
      <c r="K46" s="103"/>
      <c r="L46" s="103"/>
      <c r="M46" s="103"/>
      <c r="N46" s="104"/>
      <c r="O46" s="185"/>
      <c r="P46" s="186">
        <v>0</v>
      </c>
      <c r="Q46" s="34"/>
      <c r="R46" s="50"/>
      <c r="S46" s="185">
        <v>1</v>
      </c>
      <c r="T46" s="59" t="s">
        <v>415</v>
      </c>
      <c r="U46" s="187" t="s">
        <v>365</v>
      </c>
      <c r="V46" s="188" t="str">
        <f>A29</f>
        <v>bb5t4400</v>
      </c>
      <c r="W46" s="189" t="str">
        <f>B29</f>
        <v>Állatismeret - II. GY</v>
      </c>
      <c r="X46" s="187" t="s">
        <v>365</v>
      </c>
      <c r="Y46" s="190" t="str">
        <f>A35</f>
        <v>bb5t4401</v>
      </c>
      <c r="Z46" s="159" t="str">
        <f>B35</f>
        <v>Növény- és gombaismeret - II. GY</v>
      </c>
      <c r="AA46" s="75"/>
      <c r="AB46" s="42"/>
      <c r="AC46" s="76"/>
      <c r="AD46" s="191" t="s">
        <v>389</v>
      </c>
      <c r="AE46" s="166" t="s">
        <v>419</v>
      </c>
    </row>
    <row r="47" spans="1:31" s="6" customFormat="1" ht="12.75">
      <c r="A47" s="164" t="s">
        <v>420</v>
      </c>
      <c r="B47" s="165" t="s">
        <v>421</v>
      </c>
      <c r="C47" s="170"/>
      <c r="D47" s="171"/>
      <c r="E47" s="171" t="s">
        <v>32</v>
      </c>
      <c r="F47" s="171"/>
      <c r="G47" s="171"/>
      <c r="H47" s="171"/>
      <c r="I47" s="172"/>
      <c r="J47" s="172"/>
      <c r="K47" s="85"/>
      <c r="L47" s="85"/>
      <c r="M47" s="85"/>
      <c r="N47" s="86"/>
      <c r="O47" s="176">
        <v>2</v>
      </c>
      <c r="P47" s="173"/>
      <c r="Q47" s="14"/>
      <c r="R47" s="22"/>
      <c r="S47" s="176">
        <v>2</v>
      </c>
      <c r="T47" s="59" t="s">
        <v>76</v>
      </c>
      <c r="U47" s="21" t="s">
        <v>33</v>
      </c>
      <c r="V47" s="133" t="str">
        <f>A16</f>
        <v>bb5t1200</v>
      </c>
      <c r="W47" s="140" t="str">
        <f>B16</f>
        <v>Szerves kémia EA </v>
      </c>
      <c r="X47" s="75"/>
      <c r="Y47" s="150"/>
      <c r="Z47" s="155"/>
      <c r="AA47" s="75"/>
      <c r="AB47" s="42"/>
      <c r="AC47" s="76"/>
      <c r="AD47" s="166" t="s">
        <v>422</v>
      </c>
      <c r="AE47" s="159" t="s">
        <v>423</v>
      </c>
    </row>
    <row r="48" spans="1:31" s="6" customFormat="1" ht="12.75">
      <c r="A48" s="164" t="s">
        <v>424</v>
      </c>
      <c r="B48" s="165" t="s">
        <v>425</v>
      </c>
      <c r="C48" s="170"/>
      <c r="D48" s="171"/>
      <c r="E48" s="171"/>
      <c r="F48" s="171" t="s">
        <v>32</v>
      </c>
      <c r="G48" s="171"/>
      <c r="H48" s="171"/>
      <c r="I48" s="172"/>
      <c r="J48" s="172"/>
      <c r="K48" s="85"/>
      <c r="L48" s="85"/>
      <c r="M48" s="85"/>
      <c r="N48" s="86"/>
      <c r="O48" s="176">
        <v>2</v>
      </c>
      <c r="P48" s="173"/>
      <c r="Q48" s="14"/>
      <c r="R48" s="22"/>
      <c r="S48" s="176">
        <v>2</v>
      </c>
      <c r="T48" s="59" t="s">
        <v>76</v>
      </c>
      <c r="U48" s="21" t="s">
        <v>33</v>
      </c>
      <c r="V48" s="133" t="str">
        <f>A47</f>
        <v>bb5t1301</v>
      </c>
      <c r="W48" s="140" t="str">
        <f>B47</f>
        <v>Biokémia és molekuláris biológia I. EA</v>
      </c>
      <c r="X48" s="21"/>
      <c r="Y48" s="133"/>
      <c r="Z48" s="140"/>
      <c r="AA48" s="21"/>
      <c r="AB48" s="14"/>
      <c r="AC48" s="59"/>
      <c r="AD48" s="166" t="s">
        <v>422</v>
      </c>
      <c r="AE48" s="146" t="s">
        <v>423</v>
      </c>
    </row>
    <row r="49" spans="1:31" s="6" customFormat="1" ht="12.75">
      <c r="A49" s="192" t="s">
        <v>426</v>
      </c>
      <c r="B49" s="193" t="s">
        <v>427</v>
      </c>
      <c r="C49" s="194"/>
      <c r="D49" s="195"/>
      <c r="E49" s="195"/>
      <c r="F49" s="195"/>
      <c r="G49" s="54" t="s">
        <v>32</v>
      </c>
      <c r="H49" s="195"/>
      <c r="I49" s="196"/>
      <c r="J49" s="196"/>
      <c r="K49" s="105"/>
      <c r="L49" s="105"/>
      <c r="M49" s="105"/>
      <c r="N49" s="106"/>
      <c r="O49" s="197">
        <v>2</v>
      </c>
      <c r="P49" s="198"/>
      <c r="Q49" s="54"/>
      <c r="R49" s="55"/>
      <c r="S49" s="197">
        <v>2</v>
      </c>
      <c r="T49" s="59" t="s">
        <v>76</v>
      </c>
      <c r="U49" s="77"/>
      <c r="V49" s="139"/>
      <c r="W49" s="147"/>
      <c r="X49" s="53"/>
      <c r="Y49" s="152"/>
      <c r="Z49" s="157"/>
      <c r="AA49" s="21"/>
      <c r="AB49" s="14"/>
      <c r="AC49" s="59"/>
      <c r="AD49" s="199" t="s">
        <v>402</v>
      </c>
      <c r="AE49" s="146" t="s">
        <v>428</v>
      </c>
    </row>
    <row r="50" spans="1:31" s="6" customFormat="1" ht="12.75">
      <c r="A50" s="175" t="s">
        <v>429</v>
      </c>
      <c r="B50" s="167" t="s">
        <v>430</v>
      </c>
      <c r="C50" s="170"/>
      <c r="D50" s="171"/>
      <c r="E50" s="171"/>
      <c r="F50" s="171"/>
      <c r="G50" s="171"/>
      <c r="H50" s="14" t="s">
        <v>32</v>
      </c>
      <c r="I50" s="172"/>
      <c r="J50" s="172"/>
      <c r="K50" s="85"/>
      <c r="L50" s="85"/>
      <c r="M50" s="85"/>
      <c r="N50" s="86"/>
      <c r="O50" s="176"/>
      <c r="P50" s="173">
        <v>0</v>
      </c>
      <c r="Q50" s="14"/>
      <c r="R50" s="22"/>
      <c r="S50" s="21">
        <v>1</v>
      </c>
      <c r="T50" s="59" t="s">
        <v>415</v>
      </c>
      <c r="U50" s="21" t="s">
        <v>33</v>
      </c>
      <c r="V50" s="133" t="str">
        <f>A49</f>
        <v>bb5t1501</v>
      </c>
      <c r="W50" s="140" t="str">
        <f>B49</f>
        <v>Természetvédelmi biológia EA</v>
      </c>
      <c r="X50" s="66"/>
      <c r="Y50" s="138"/>
      <c r="Z50" s="146"/>
      <c r="AA50" s="66"/>
      <c r="AB50" s="44"/>
      <c r="AC50" s="67"/>
      <c r="AD50" s="35" t="s">
        <v>402</v>
      </c>
      <c r="AE50" s="200" t="s">
        <v>431</v>
      </c>
    </row>
    <row r="51" spans="1:31" s="6" customFormat="1" ht="12.75">
      <c r="A51" s="175" t="s">
        <v>432</v>
      </c>
      <c r="B51" s="164" t="s">
        <v>433</v>
      </c>
      <c r="C51" s="170"/>
      <c r="D51" s="171"/>
      <c r="E51" s="171" t="s">
        <v>32</v>
      </c>
      <c r="F51" s="171"/>
      <c r="G51" s="171"/>
      <c r="H51" s="171"/>
      <c r="I51" s="172"/>
      <c r="J51" s="172"/>
      <c r="K51" s="85"/>
      <c r="L51" s="85"/>
      <c r="M51" s="85"/>
      <c r="N51" s="86"/>
      <c r="O51" s="21">
        <v>3</v>
      </c>
      <c r="P51" s="14"/>
      <c r="Q51" s="14"/>
      <c r="R51" s="22"/>
      <c r="S51" s="21">
        <v>2</v>
      </c>
      <c r="T51" s="59" t="s">
        <v>76</v>
      </c>
      <c r="U51" s="70"/>
      <c r="V51" s="120"/>
      <c r="W51" s="143"/>
      <c r="X51" s="70"/>
      <c r="Y51" s="120"/>
      <c r="Z51" s="143"/>
      <c r="AA51" s="70"/>
      <c r="AB51" s="46"/>
      <c r="AC51" s="71"/>
      <c r="AD51" s="178" t="s">
        <v>434</v>
      </c>
      <c r="AE51" s="178" t="s">
        <v>435</v>
      </c>
    </row>
    <row r="52" spans="1:31" s="6" customFormat="1" ht="12.75">
      <c r="A52" s="175" t="s">
        <v>436</v>
      </c>
      <c r="B52" s="164" t="s">
        <v>437</v>
      </c>
      <c r="C52" s="170"/>
      <c r="D52" s="171"/>
      <c r="E52" s="171" t="s">
        <v>32</v>
      </c>
      <c r="F52" s="171"/>
      <c r="G52" s="171"/>
      <c r="H52" s="171"/>
      <c r="I52" s="172"/>
      <c r="J52" s="172"/>
      <c r="K52" s="85"/>
      <c r="L52" s="85"/>
      <c r="M52" s="85"/>
      <c r="N52" s="86"/>
      <c r="O52" s="21">
        <v>3</v>
      </c>
      <c r="P52" s="14"/>
      <c r="Q52" s="14"/>
      <c r="R52" s="22"/>
      <c r="S52" s="21">
        <v>2</v>
      </c>
      <c r="T52" s="59" t="s">
        <v>76</v>
      </c>
      <c r="U52" s="20"/>
      <c r="V52" s="113"/>
      <c r="W52" s="114"/>
      <c r="X52" s="70"/>
      <c r="Y52" s="120"/>
      <c r="Z52" s="143"/>
      <c r="AA52" s="70"/>
      <c r="AB52" s="46"/>
      <c r="AC52" s="71"/>
      <c r="AD52" s="178" t="s">
        <v>406</v>
      </c>
      <c r="AE52" s="178" t="s">
        <v>438</v>
      </c>
    </row>
    <row r="53" spans="1:31" s="6" customFormat="1" ht="12.75">
      <c r="A53" s="168" t="s">
        <v>439</v>
      </c>
      <c r="B53" s="165" t="s">
        <v>440</v>
      </c>
      <c r="C53" s="170"/>
      <c r="D53" s="171"/>
      <c r="E53" s="171"/>
      <c r="F53" s="171"/>
      <c r="G53" s="171"/>
      <c r="H53" s="14" t="s">
        <v>32</v>
      </c>
      <c r="I53" s="172"/>
      <c r="J53" s="179"/>
      <c r="K53" s="85"/>
      <c r="L53" s="85"/>
      <c r="M53" s="85"/>
      <c r="N53" s="86"/>
      <c r="O53" s="176">
        <v>1</v>
      </c>
      <c r="P53" s="173"/>
      <c r="Q53" s="14"/>
      <c r="R53" s="22"/>
      <c r="S53" s="176">
        <v>1</v>
      </c>
      <c r="T53" s="59" t="s">
        <v>76</v>
      </c>
      <c r="U53" s="61"/>
      <c r="V53" s="133"/>
      <c r="W53" s="140"/>
      <c r="X53" s="63"/>
      <c r="Y53" s="151"/>
      <c r="Z53" s="156"/>
      <c r="AA53" s="63"/>
      <c r="AB53" s="45"/>
      <c r="AC53" s="68"/>
      <c r="AD53" s="166" t="s">
        <v>352</v>
      </c>
      <c r="AE53" s="156" t="s">
        <v>441</v>
      </c>
    </row>
    <row r="54" spans="1:31" s="6" customFormat="1" ht="12.75">
      <c r="A54" s="293" t="s">
        <v>34</v>
      </c>
      <c r="B54" s="294"/>
      <c r="C54" s="28">
        <f aca="true" t="shared" si="13" ref="C54:N54">SUMIF(C45:C53,"=x",$O45:$O53)+SUMIF(C45:C53,"=x",$P45:$P53)+SUMIF(C45:C53,"=x",$Q45:$Q53)</f>
        <v>0</v>
      </c>
      <c r="D54" s="29">
        <f t="shared" si="13"/>
        <v>0</v>
      </c>
      <c r="E54" s="29">
        <f t="shared" si="13"/>
        <v>8</v>
      </c>
      <c r="F54" s="29">
        <f t="shared" si="13"/>
        <v>2</v>
      </c>
      <c r="G54" s="29">
        <f t="shared" si="13"/>
        <v>2</v>
      </c>
      <c r="H54" s="29">
        <f t="shared" si="13"/>
        <v>1</v>
      </c>
      <c r="I54" s="87">
        <f t="shared" si="13"/>
        <v>0</v>
      </c>
      <c r="J54" s="87">
        <f t="shared" si="13"/>
        <v>0</v>
      </c>
      <c r="K54" s="87">
        <f t="shared" si="13"/>
        <v>0</v>
      </c>
      <c r="L54" s="87">
        <f t="shared" si="13"/>
        <v>0</v>
      </c>
      <c r="M54" s="87">
        <f t="shared" si="13"/>
        <v>0</v>
      </c>
      <c r="N54" s="88">
        <f t="shared" si="13"/>
        <v>0</v>
      </c>
      <c r="O54" s="295">
        <f>SUM(C54:N54)</f>
        <v>13</v>
      </c>
      <c r="P54" s="296"/>
      <c r="Q54" s="296"/>
      <c r="R54" s="296"/>
      <c r="S54" s="296"/>
      <c r="T54" s="297"/>
      <c r="U54" s="271"/>
      <c r="V54" s="272"/>
      <c r="W54" s="272"/>
      <c r="X54" s="272"/>
      <c r="Y54" s="272"/>
      <c r="Z54" s="272"/>
      <c r="AA54" s="272"/>
      <c r="AB54" s="272"/>
      <c r="AC54" s="272"/>
      <c r="AD54" s="272"/>
      <c r="AE54" s="273"/>
    </row>
    <row r="55" spans="1:31" s="6" customFormat="1" ht="12.75">
      <c r="A55" s="298" t="s">
        <v>35</v>
      </c>
      <c r="B55" s="299"/>
      <c r="C55" s="31">
        <f aca="true" t="shared" si="14" ref="C55:N55">SUMIF(C45:C53,"=x",$S45:$S53)</f>
        <v>0</v>
      </c>
      <c r="D55" s="32">
        <f t="shared" si="14"/>
        <v>0</v>
      </c>
      <c r="E55" s="32">
        <f t="shared" si="14"/>
        <v>7</v>
      </c>
      <c r="F55" s="32">
        <f t="shared" si="14"/>
        <v>3</v>
      </c>
      <c r="G55" s="32">
        <f t="shared" si="14"/>
        <v>2</v>
      </c>
      <c r="H55" s="32">
        <f t="shared" si="14"/>
        <v>2</v>
      </c>
      <c r="I55" s="89">
        <f t="shared" si="14"/>
        <v>0</v>
      </c>
      <c r="J55" s="89">
        <f t="shared" si="14"/>
        <v>0</v>
      </c>
      <c r="K55" s="89">
        <f t="shared" si="14"/>
        <v>0</v>
      </c>
      <c r="L55" s="89">
        <f t="shared" si="14"/>
        <v>0</v>
      </c>
      <c r="M55" s="89">
        <f t="shared" si="14"/>
        <v>0</v>
      </c>
      <c r="N55" s="90">
        <f t="shared" si="14"/>
        <v>0</v>
      </c>
      <c r="O55" s="274">
        <f>SUM(C55:N55)</f>
        <v>14</v>
      </c>
      <c r="P55" s="275"/>
      <c r="Q55" s="275"/>
      <c r="R55" s="275"/>
      <c r="S55" s="275"/>
      <c r="T55" s="276"/>
      <c r="U55" s="277"/>
      <c r="V55" s="278"/>
      <c r="W55" s="278"/>
      <c r="X55" s="278"/>
      <c r="Y55" s="278"/>
      <c r="Z55" s="278"/>
      <c r="AA55" s="278"/>
      <c r="AB55" s="278"/>
      <c r="AC55" s="278"/>
      <c r="AD55" s="278"/>
      <c r="AE55" s="279"/>
    </row>
    <row r="56" spans="1:31" s="6" customFormat="1" ht="12.75">
      <c r="A56" s="306" t="s">
        <v>36</v>
      </c>
      <c r="B56" s="307"/>
      <c r="C56" s="25">
        <f aca="true" t="shared" si="15" ref="C56:N56">SUMPRODUCT(--(C45:C53="x"),--($T45:$T53="K(5)"))</f>
        <v>0</v>
      </c>
      <c r="D56" s="26">
        <f t="shared" si="15"/>
        <v>0</v>
      </c>
      <c r="E56" s="26">
        <f t="shared" si="15"/>
        <v>3</v>
      </c>
      <c r="F56" s="26">
        <f t="shared" si="15"/>
        <v>1</v>
      </c>
      <c r="G56" s="26">
        <f t="shared" si="15"/>
        <v>1</v>
      </c>
      <c r="H56" s="26">
        <f t="shared" si="15"/>
        <v>1</v>
      </c>
      <c r="I56" s="91">
        <f t="shared" si="15"/>
        <v>0</v>
      </c>
      <c r="J56" s="91">
        <f t="shared" si="15"/>
        <v>0</v>
      </c>
      <c r="K56" s="91">
        <f t="shared" si="15"/>
        <v>0</v>
      </c>
      <c r="L56" s="91">
        <f t="shared" si="15"/>
        <v>0</v>
      </c>
      <c r="M56" s="91">
        <f t="shared" si="15"/>
        <v>0</v>
      </c>
      <c r="N56" s="92">
        <f t="shared" si="15"/>
        <v>0</v>
      </c>
      <c r="O56" s="308">
        <f>SUM(C56:N56)</f>
        <v>6</v>
      </c>
      <c r="P56" s="309"/>
      <c r="Q56" s="309"/>
      <c r="R56" s="309"/>
      <c r="S56" s="309"/>
      <c r="T56" s="310"/>
      <c r="U56" s="277"/>
      <c r="V56" s="278"/>
      <c r="W56" s="278"/>
      <c r="X56" s="278"/>
      <c r="Y56" s="278"/>
      <c r="Z56" s="278"/>
      <c r="AA56" s="278"/>
      <c r="AB56" s="278"/>
      <c r="AC56" s="278"/>
      <c r="AD56" s="278"/>
      <c r="AE56" s="279"/>
    </row>
    <row r="57" spans="1:31" s="6" customFormat="1" ht="12.75">
      <c r="A57" s="301" t="s">
        <v>650</v>
      </c>
      <c r="B57" s="302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  <c r="AE57" s="286"/>
    </row>
    <row r="58" spans="1:31" s="6" customFormat="1" ht="12.75">
      <c r="A58" s="293" t="s">
        <v>34</v>
      </c>
      <c r="B58" s="294"/>
      <c r="C58" s="265">
        <v>2</v>
      </c>
      <c r="D58" s="266"/>
      <c r="E58" s="266"/>
      <c r="F58" s="266"/>
      <c r="G58" s="266"/>
      <c r="H58" s="266"/>
      <c r="I58" s="87"/>
      <c r="J58" s="87"/>
      <c r="K58" s="87"/>
      <c r="L58" s="87"/>
      <c r="M58" s="87"/>
      <c r="N58" s="88"/>
      <c r="O58" s="295">
        <f>SUM(C58:N58)</f>
        <v>2</v>
      </c>
      <c r="P58" s="296"/>
      <c r="Q58" s="296"/>
      <c r="R58" s="296"/>
      <c r="S58" s="296"/>
      <c r="T58" s="297"/>
      <c r="U58" s="277"/>
      <c r="V58" s="278"/>
      <c r="W58" s="278"/>
      <c r="X58" s="278"/>
      <c r="Y58" s="278"/>
      <c r="Z58" s="278"/>
      <c r="AA58" s="278"/>
      <c r="AB58" s="278"/>
      <c r="AC58" s="278"/>
      <c r="AD58" s="278"/>
      <c r="AE58" s="279"/>
    </row>
    <row r="59" spans="1:31" s="6" customFormat="1" ht="12.75">
      <c r="A59" s="298" t="s">
        <v>35</v>
      </c>
      <c r="B59" s="299"/>
      <c r="C59" s="267">
        <v>2</v>
      </c>
      <c r="D59" s="258"/>
      <c r="E59" s="258"/>
      <c r="F59" s="258"/>
      <c r="G59" s="258"/>
      <c r="H59" s="258"/>
      <c r="I59" s="89"/>
      <c r="J59" s="89"/>
      <c r="K59" s="89"/>
      <c r="L59" s="89"/>
      <c r="M59" s="89"/>
      <c r="N59" s="90"/>
      <c r="O59" s="274">
        <f>SUM(C59:N59)</f>
        <v>2</v>
      </c>
      <c r="P59" s="275"/>
      <c r="Q59" s="275"/>
      <c r="R59" s="275"/>
      <c r="S59" s="275"/>
      <c r="T59" s="276"/>
      <c r="U59" s="277"/>
      <c r="V59" s="278"/>
      <c r="W59" s="278"/>
      <c r="X59" s="278"/>
      <c r="Y59" s="278"/>
      <c r="Z59" s="278"/>
      <c r="AA59" s="278"/>
      <c r="AB59" s="278"/>
      <c r="AC59" s="278"/>
      <c r="AD59" s="278"/>
      <c r="AE59" s="279"/>
    </row>
    <row r="60" spans="1:31" s="6" customFormat="1" ht="12.75">
      <c r="A60" s="306" t="s">
        <v>36</v>
      </c>
      <c r="B60" s="307"/>
      <c r="C60" s="268"/>
      <c r="D60" s="269"/>
      <c r="E60" s="269"/>
      <c r="F60" s="269"/>
      <c r="G60" s="269"/>
      <c r="H60" s="269"/>
      <c r="I60" s="91"/>
      <c r="J60" s="91"/>
      <c r="K60" s="91"/>
      <c r="L60" s="91"/>
      <c r="M60" s="91"/>
      <c r="N60" s="92"/>
      <c r="O60" s="308">
        <f>SUM(C60:N60)</f>
        <v>0</v>
      </c>
      <c r="P60" s="309"/>
      <c r="Q60" s="309"/>
      <c r="R60" s="309"/>
      <c r="S60" s="309"/>
      <c r="T60" s="310"/>
      <c r="U60" s="277"/>
      <c r="V60" s="278"/>
      <c r="W60" s="278"/>
      <c r="X60" s="278"/>
      <c r="Y60" s="278"/>
      <c r="Z60" s="278"/>
      <c r="AA60" s="278"/>
      <c r="AB60" s="278"/>
      <c r="AC60" s="278"/>
      <c r="AD60" s="278"/>
      <c r="AE60" s="279"/>
    </row>
    <row r="61" spans="1:31" s="6" customFormat="1" ht="12.75">
      <c r="A61" s="301" t="s">
        <v>442</v>
      </c>
      <c r="B61" s="302"/>
      <c r="C61" s="300"/>
      <c r="D61" s="300"/>
      <c r="E61" s="300"/>
      <c r="F61" s="300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285"/>
      <c r="V61" s="285"/>
      <c r="W61" s="285"/>
      <c r="X61" s="285"/>
      <c r="Y61" s="285"/>
      <c r="Z61" s="285"/>
      <c r="AA61" s="285"/>
      <c r="AB61" s="285"/>
      <c r="AC61" s="285"/>
      <c r="AD61" s="285"/>
      <c r="AE61" s="286"/>
    </row>
    <row r="62" spans="1:31" s="6" customFormat="1" ht="12.75">
      <c r="A62" s="175" t="s">
        <v>443</v>
      </c>
      <c r="B62" s="164" t="s">
        <v>444</v>
      </c>
      <c r="C62" s="20"/>
      <c r="D62" s="12"/>
      <c r="E62" s="12"/>
      <c r="F62" s="12"/>
      <c r="G62" s="12" t="s">
        <v>32</v>
      </c>
      <c r="H62" s="12"/>
      <c r="I62" s="85"/>
      <c r="J62" s="85"/>
      <c r="K62" s="85"/>
      <c r="L62" s="85"/>
      <c r="M62" s="85"/>
      <c r="N62" s="86"/>
      <c r="O62" s="21">
        <v>1</v>
      </c>
      <c r="P62" s="173"/>
      <c r="Q62" s="14"/>
      <c r="R62" s="22"/>
      <c r="S62" s="21">
        <v>1</v>
      </c>
      <c r="T62" s="59" t="s">
        <v>76</v>
      </c>
      <c r="U62" s="70"/>
      <c r="V62" s="120"/>
      <c r="W62" s="143"/>
      <c r="X62" s="70"/>
      <c r="Y62" s="120"/>
      <c r="Z62" s="143"/>
      <c r="AA62" s="70"/>
      <c r="AB62" s="46"/>
      <c r="AC62" s="71"/>
      <c r="AD62" s="166" t="s">
        <v>317</v>
      </c>
      <c r="AE62" s="166" t="s">
        <v>445</v>
      </c>
    </row>
    <row r="63" spans="1:31" s="6" customFormat="1" ht="12.75">
      <c r="A63" s="175" t="s">
        <v>446</v>
      </c>
      <c r="B63" s="164" t="s">
        <v>447</v>
      </c>
      <c r="C63" s="20"/>
      <c r="D63" s="12"/>
      <c r="E63" s="12"/>
      <c r="F63" s="12"/>
      <c r="G63" s="12" t="s">
        <v>32</v>
      </c>
      <c r="H63" s="12"/>
      <c r="I63" s="85"/>
      <c r="J63" s="85"/>
      <c r="K63" s="85"/>
      <c r="L63" s="85"/>
      <c r="M63" s="85"/>
      <c r="N63" s="86"/>
      <c r="O63" s="176"/>
      <c r="P63" s="173">
        <v>1</v>
      </c>
      <c r="Q63" s="14"/>
      <c r="R63" s="22"/>
      <c r="S63" s="176">
        <v>1</v>
      </c>
      <c r="T63" s="59" t="s">
        <v>324</v>
      </c>
      <c r="U63" s="70"/>
      <c r="V63" s="120"/>
      <c r="W63" s="143"/>
      <c r="X63" s="70"/>
      <c r="Y63" s="120"/>
      <c r="Z63" s="143"/>
      <c r="AA63" s="70"/>
      <c r="AB63" s="46"/>
      <c r="AC63" s="71"/>
      <c r="AD63" s="166" t="s">
        <v>448</v>
      </c>
      <c r="AE63" s="166" t="s">
        <v>449</v>
      </c>
    </row>
    <row r="64" spans="1:31" s="6" customFormat="1" ht="12.75">
      <c r="A64" s="201" t="s">
        <v>450</v>
      </c>
      <c r="B64" s="168" t="s">
        <v>451</v>
      </c>
      <c r="C64" s="20"/>
      <c r="D64" s="12"/>
      <c r="E64" s="12"/>
      <c r="F64" s="12"/>
      <c r="G64" s="12" t="s">
        <v>32</v>
      </c>
      <c r="H64" s="12"/>
      <c r="I64" s="85"/>
      <c r="J64" s="85"/>
      <c r="K64" s="85"/>
      <c r="L64" s="85"/>
      <c r="M64" s="85"/>
      <c r="N64" s="86"/>
      <c r="O64" s="176"/>
      <c r="P64" s="173">
        <v>3</v>
      </c>
      <c r="Q64" s="14"/>
      <c r="R64" s="22"/>
      <c r="S64" s="176">
        <v>2</v>
      </c>
      <c r="T64" s="59" t="s">
        <v>324</v>
      </c>
      <c r="U64" s="70"/>
      <c r="V64" s="120"/>
      <c r="W64" s="143"/>
      <c r="X64" s="70"/>
      <c r="Y64" s="120"/>
      <c r="Z64" s="143"/>
      <c r="AA64" s="70"/>
      <c r="AB64" s="46"/>
      <c r="AC64" s="71"/>
      <c r="AD64" s="166" t="s">
        <v>448</v>
      </c>
      <c r="AE64" s="143" t="s">
        <v>452</v>
      </c>
    </row>
    <row r="65" spans="1:31" s="6" customFormat="1" ht="12.75">
      <c r="A65" s="201" t="s">
        <v>453</v>
      </c>
      <c r="B65" s="168" t="s">
        <v>454</v>
      </c>
      <c r="C65" s="20"/>
      <c r="D65" s="12"/>
      <c r="E65" s="12"/>
      <c r="F65" s="12"/>
      <c r="G65" s="12"/>
      <c r="H65" s="12" t="s">
        <v>32</v>
      </c>
      <c r="I65" s="85"/>
      <c r="J65" s="85"/>
      <c r="K65" s="85"/>
      <c r="L65" s="85"/>
      <c r="M65" s="85"/>
      <c r="N65" s="86"/>
      <c r="O65" s="176"/>
      <c r="P65" s="173">
        <v>3</v>
      </c>
      <c r="Q65" s="14"/>
      <c r="R65" s="22"/>
      <c r="S65" s="176">
        <v>2</v>
      </c>
      <c r="T65" s="59" t="s">
        <v>324</v>
      </c>
      <c r="U65" s="20" t="s">
        <v>33</v>
      </c>
      <c r="V65" s="113" t="str">
        <f>A64</f>
        <v>bb5t8500</v>
      </c>
      <c r="W65" s="114" t="str">
        <f>B64</f>
        <v>Tantermi demonstrációs gyakorlatok</v>
      </c>
      <c r="X65" s="70"/>
      <c r="Y65" s="120"/>
      <c r="Z65" s="143"/>
      <c r="AA65" s="70"/>
      <c r="AB65" s="46"/>
      <c r="AC65" s="71"/>
      <c r="AD65" s="166" t="s">
        <v>448</v>
      </c>
      <c r="AE65" s="143" t="s">
        <v>455</v>
      </c>
    </row>
    <row r="66" spans="1:31" s="6" customFormat="1" ht="12.75">
      <c r="A66" s="293" t="s">
        <v>34</v>
      </c>
      <c r="B66" s="294"/>
      <c r="C66" s="28">
        <f>SUMIF(C62:C65,"=x",$O62:$O65)+SUMIF(C62:C65,"=x",$P62:$P65)+SUMIF(C62:C65,"=x",$Q62:$Q65)</f>
        <v>0</v>
      </c>
      <c r="D66" s="29">
        <f aca="true" t="shared" si="16" ref="D66:N66">SUMIF(D62:D65,"=x",$O62:$O65)+SUMIF(D62:D65,"=x",$P62:$P65)+SUMIF(D62:D65,"=x",$Q62:$Q65)</f>
        <v>0</v>
      </c>
      <c r="E66" s="29">
        <f t="shared" si="16"/>
        <v>0</v>
      </c>
      <c r="F66" s="29">
        <f t="shared" si="16"/>
        <v>0</v>
      </c>
      <c r="G66" s="29">
        <f t="shared" si="16"/>
        <v>5</v>
      </c>
      <c r="H66" s="29">
        <f t="shared" si="16"/>
        <v>3</v>
      </c>
      <c r="I66" s="87">
        <f t="shared" si="16"/>
        <v>0</v>
      </c>
      <c r="J66" s="87">
        <f t="shared" si="16"/>
        <v>0</v>
      </c>
      <c r="K66" s="87">
        <f t="shared" si="16"/>
        <v>0</v>
      </c>
      <c r="L66" s="87">
        <f t="shared" si="16"/>
        <v>0</v>
      </c>
      <c r="M66" s="87">
        <f t="shared" si="16"/>
        <v>0</v>
      </c>
      <c r="N66" s="88">
        <f t="shared" si="16"/>
        <v>0</v>
      </c>
      <c r="O66" s="295">
        <f>SUM(C66:N66)</f>
        <v>8</v>
      </c>
      <c r="P66" s="296"/>
      <c r="Q66" s="296"/>
      <c r="R66" s="296"/>
      <c r="S66" s="296"/>
      <c r="T66" s="297"/>
      <c r="U66" s="271"/>
      <c r="V66" s="272"/>
      <c r="W66" s="272"/>
      <c r="X66" s="272"/>
      <c r="Y66" s="272"/>
      <c r="Z66" s="272"/>
      <c r="AA66" s="272"/>
      <c r="AB66" s="272"/>
      <c r="AC66" s="272"/>
      <c r="AD66" s="272"/>
      <c r="AE66" s="273"/>
    </row>
    <row r="67" spans="1:31" s="6" customFormat="1" ht="12.75">
      <c r="A67" s="298" t="s">
        <v>35</v>
      </c>
      <c r="B67" s="299"/>
      <c r="C67" s="31">
        <f>SUMIF(C62:C65,"=x",$S62:$S65)</f>
        <v>0</v>
      </c>
      <c r="D67" s="32">
        <f aca="true" t="shared" si="17" ref="D67:N67">SUMIF(D62:D65,"=x",$S62:$S65)</f>
        <v>0</v>
      </c>
      <c r="E67" s="32">
        <f t="shared" si="17"/>
        <v>0</v>
      </c>
      <c r="F67" s="32">
        <f t="shared" si="17"/>
        <v>0</v>
      </c>
      <c r="G67" s="32">
        <f t="shared" si="17"/>
        <v>4</v>
      </c>
      <c r="H67" s="32">
        <f t="shared" si="17"/>
        <v>2</v>
      </c>
      <c r="I67" s="89">
        <f t="shared" si="17"/>
        <v>0</v>
      </c>
      <c r="J67" s="89">
        <f t="shared" si="17"/>
        <v>0</v>
      </c>
      <c r="K67" s="89">
        <f t="shared" si="17"/>
        <v>0</v>
      </c>
      <c r="L67" s="89">
        <f t="shared" si="17"/>
        <v>0</v>
      </c>
      <c r="M67" s="89">
        <f t="shared" si="17"/>
        <v>0</v>
      </c>
      <c r="N67" s="90">
        <f t="shared" si="17"/>
        <v>0</v>
      </c>
      <c r="O67" s="274">
        <f>SUM(C67:N67)</f>
        <v>6</v>
      </c>
      <c r="P67" s="275"/>
      <c r="Q67" s="275"/>
      <c r="R67" s="275"/>
      <c r="S67" s="275"/>
      <c r="T67" s="276"/>
      <c r="U67" s="277"/>
      <c r="V67" s="278"/>
      <c r="W67" s="278"/>
      <c r="X67" s="278"/>
      <c r="Y67" s="278"/>
      <c r="Z67" s="278"/>
      <c r="AA67" s="278"/>
      <c r="AB67" s="278"/>
      <c r="AC67" s="278"/>
      <c r="AD67" s="278"/>
      <c r="AE67" s="279"/>
    </row>
    <row r="68" spans="1:31" s="6" customFormat="1" ht="12.75">
      <c r="A68" s="306" t="s">
        <v>36</v>
      </c>
      <c r="B68" s="307"/>
      <c r="C68" s="25">
        <f>SUMPRODUCT(--(C62:C65="x"),--($T62:$T65="K(5)"))</f>
        <v>0</v>
      </c>
      <c r="D68" s="26">
        <f aca="true" t="shared" si="18" ref="D68:N68">SUMPRODUCT(--(D62:D65="x"),--($T62:$T65="K(5)"))</f>
        <v>0</v>
      </c>
      <c r="E68" s="26">
        <f t="shared" si="18"/>
        <v>0</v>
      </c>
      <c r="F68" s="26">
        <f t="shared" si="18"/>
        <v>0</v>
      </c>
      <c r="G68" s="26">
        <f t="shared" si="18"/>
        <v>1</v>
      </c>
      <c r="H68" s="26">
        <f t="shared" si="18"/>
        <v>0</v>
      </c>
      <c r="I68" s="91">
        <f t="shared" si="18"/>
        <v>0</v>
      </c>
      <c r="J68" s="91">
        <f t="shared" si="18"/>
        <v>0</v>
      </c>
      <c r="K68" s="91">
        <f t="shared" si="18"/>
        <v>0</v>
      </c>
      <c r="L68" s="91">
        <f t="shared" si="18"/>
        <v>0</v>
      </c>
      <c r="M68" s="91">
        <f t="shared" si="18"/>
        <v>0</v>
      </c>
      <c r="N68" s="92">
        <f t="shared" si="18"/>
        <v>0</v>
      </c>
      <c r="O68" s="308">
        <f>SUM(C68:N68)</f>
        <v>1</v>
      </c>
      <c r="P68" s="309"/>
      <c r="Q68" s="309"/>
      <c r="R68" s="309"/>
      <c r="S68" s="309"/>
      <c r="T68" s="310"/>
      <c r="U68" s="277"/>
      <c r="V68" s="278"/>
      <c r="W68" s="278"/>
      <c r="X68" s="278"/>
      <c r="Y68" s="278"/>
      <c r="Z68" s="278"/>
      <c r="AA68" s="278"/>
      <c r="AB68" s="278"/>
      <c r="AC68" s="278"/>
      <c r="AD68" s="278"/>
      <c r="AE68" s="279"/>
    </row>
    <row r="69" spans="1:31" s="6" customFormat="1" ht="12.75">
      <c r="A69" s="301" t="s">
        <v>9</v>
      </c>
      <c r="B69" s="302"/>
      <c r="C69" s="300"/>
      <c r="D69" s="300"/>
      <c r="E69" s="300"/>
      <c r="F69" s="300"/>
      <c r="G69" s="300"/>
      <c r="H69" s="300"/>
      <c r="I69" s="300"/>
      <c r="J69" s="300"/>
      <c r="K69" s="300"/>
      <c r="L69" s="300"/>
      <c r="M69" s="300"/>
      <c r="N69" s="300"/>
      <c r="O69" s="300"/>
      <c r="P69" s="300"/>
      <c r="Q69" s="300"/>
      <c r="R69" s="300"/>
      <c r="S69" s="300"/>
      <c r="T69" s="300"/>
      <c r="U69" s="285"/>
      <c r="V69" s="285"/>
      <c r="W69" s="285"/>
      <c r="X69" s="285"/>
      <c r="Y69" s="285"/>
      <c r="Z69" s="285"/>
      <c r="AA69" s="285"/>
      <c r="AB69" s="285"/>
      <c r="AC69" s="285"/>
      <c r="AD69" s="285"/>
      <c r="AE69" s="286"/>
    </row>
    <row r="70" spans="1:31" s="6" customFormat="1" ht="12.75">
      <c r="A70" s="293" t="s">
        <v>34</v>
      </c>
      <c r="B70" s="294"/>
      <c r="C70" s="28">
        <f aca="true" t="shared" si="19" ref="C70:N72">SUMIF($A3:$A69,$A70,C3:C69)</f>
        <v>17</v>
      </c>
      <c r="D70" s="29">
        <f t="shared" si="19"/>
        <v>14</v>
      </c>
      <c r="E70" s="29">
        <f t="shared" si="19"/>
        <v>14</v>
      </c>
      <c r="F70" s="29">
        <f t="shared" si="19"/>
        <v>9</v>
      </c>
      <c r="G70" s="29">
        <f t="shared" si="19"/>
        <v>15</v>
      </c>
      <c r="H70" s="29">
        <f t="shared" si="19"/>
        <v>12</v>
      </c>
      <c r="I70" s="87">
        <f t="shared" si="19"/>
        <v>0</v>
      </c>
      <c r="J70" s="87">
        <f t="shared" si="19"/>
        <v>0</v>
      </c>
      <c r="K70" s="87">
        <f t="shared" si="19"/>
        <v>0</v>
      </c>
      <c r="L70" s="87">
        <f t="shared" si="19"/>
        <v>0</v>
      </c>
      <c r="M70" s="87">
        <f t="shared" si="19"/>
        <v>0</v>
      </c>
      <c r="N70" s="88">
        <f t="shared" si="19"/>
        <v>0</v>
      </c>
      <c r="O70" s="295">
        <f>SUM(C70:N70)</f>
        <v>81</v>
      </c>
      <c r="P70" s="296"/>
      <c r="Q70" s="296"/>
      <c r="R70" s="296"/>
      <c r="S70" s="296"/>
      <c r="T70" s="297"/>
      <c r="U70" s="277"/>
      <c r="V70" s="278"/>
      <c r="W70" s="278"/>
      <c r="X70" s="278"/>
      <c r="Y70" s="278"/>
      <c r="Z70" s="278"/>
      <c r="AA70" s="278"/>
      <c r="AB70" s="278"/>
      <c r="AC70" s="278"/>
      <c r="AD70" s="278"/>
      <c r="AE70" s="279"/>
    </row>
    <row r="71" spans="1:31" s="6" customFormat="1" ht="12.75">
      <c r="A71" s="298" t="s">
        <v>35</v>
      </c>
      <c r="B71" s="299"/>
      <c r="C71" s="31">
        <f t="shared" si="19"/>
        <v>13</v>
      </c>
      <c r="D71" s="32">
        <f t="shared" si="19"/>
        <v>14</v>
      </c>
      <c r="E71" s="32">
        <f t="shared" si="19"/>
        <v>13</v>
      </c>
      <c r="F71" s="32">
        <f t="shared" si="19"/>
        <v>11</v>
      </c>
      <c r="G71" s="32">
        <f t="shared" si="19"/>
        <v>14</v>
      </c>
      <c r="H71" s="32">
        <f t="shared" si="19"/>
        <v>12</v>
      </c>
      <c r="I71" s="89">
        <f t="shared" si="19"/>
        <v>0</v>
      </c>
      <c r="J71" s="89">
        <f t="shared" si="19"/>
        <v>0</v>
      </c>
      <c r="K71" s="89">
        <f t="shared" si="19"/>
        <v>0</v>
      </c>
      <c r="L71" s="89">
        <f t="shared" si="19"/>
        <v>0</v>
      </c>
      <c r="M71" s="89">
        <f t="shared" si="19"/>
        <v>0</v>
      </c>
      <c r="N71" s="90">
        <f t="shared" si="19"/>
        <v>0</v>
      </c>
      <c r="O71" s="274">
        <f>SUM(C71:N71)</f>
        <v>77</v>
      </c>
      <c r="P71" s="275"/>
      <c r="Q71" s="275"/>
      <c r="R71" s="275"/>
      <c r="S71" s="275"/>
      <c r="T71" s="276"/>
      <c r="U71" s="277"/>
      <c r="V71" s="278"/>
      <c r="W71" s="278"/>
      <c r="X71" s="278"/>
      <c r="Y71" s="278"/>
      <c r="Z71" s="278"/>
      <c r="AA71" s="278"/>
      <c r="AB71" s="278"/>
      <c r="AC71" s="278"/>
      <c r="AD71" s="278"/>
      <c r="AE71" s="279"/>
    </row>
    <row r="72" spans="1:31" s="6" customFormat="1" ht="12.75">
      <c r="A72" s="306" t="s">
        <v>36</v>
      </c>
      <c r="B72" s="307"/>
      <c r="C72" s="25">
        <f t="shared" si="19"/>
        <v>3</v>
      </c>
      <c r="D72" s="26">
        <f t="shared" si="19"/>
        <v>3</v>
      </c>
      <c r="E72" s="26">
        <f t="shared" si="19"/>
        <v>3</v>
      </c>
      <c r="F72" s="26">
        <f t="shared" si="19"/>
        <v>2</v>
      </c>
      <c r="G72" s="26">
        <f t="shared" si="19"/>
        <v>5</v>
      </c>
      <c r="H72" s="26">
        <f t="shared" si="19"/>
        <v>5</v>
      </c>
      <c r="I72" s="91">
        <f t="shared" si="19"/>
        <v>0</v>
      </c>
      <c r="J72" s="91">
        <f t="shared" si="19"/>
        <v>0</v>
      </c>
      <c r="K72" s="91">
        <f t="shared" si="19"/>
        <v>0</v>
      </c>
      <c r="L72" s="91">
        <f t="shared" si="19"/>
        <v>0</v>
      </c>
      <c r="M72" s="91">
        <f t="shared" si="19"/>
        <v>0</v>
      </c>
      <c r="N72" s="92">
        <f t="shared" si="19"/>
        <v>0</v>
      </c>
      <c r="O72" s="308">
        <f>SUM(C72:N72)</f>
        <v>21</v>
      </c>
      <c r="P72" s="309"/>
      <c r="Q72" s="309"/>
      <c r="R72" s="309"/>
      <c r="S72" s="309"/>
      <c r="T72" s="310"/>
      <c r="U72" s="277"/>
      <c r="V72" s="278"/>
      <c r="W72" s="278"/>
      <c r="X72" s="278"/>
      <c r="Y72" s="278"/>
      <c r="Z72" s="278"/>
      <c r="AA72" s="278"/>
      <c r="AB72" s="278"/>
      <c r="AC72" s="278"/>
      <c r="AD72" s="278"/>
      <c r="AE72" s="279"/>
    </row>
    <row r="73" spans="1:31" s="6" customFormat="1" ht="13.5" thickBot="1">
      <c r="A73" s="311" t="s">
        <v>40</v>
      </c>
      <c r="B73" s="312"/>
      <c r="C73" s="82">
        <f>14</f>
        <v>14</v>
      </c>
      <c r="D73" s="83">
        <f>13</f>
        <v>13</v>
      </c>
      <c r="E73" s="83">
        <f>12</f>
        <v>12</v>
      </c>
      <c r="F73" s="83">
        <f>11</f>
        <v>11</v>
      </c>
      <c r="G73" s="83">
        <f>11+2</f>
        <v>13</v>
      </c>
      <c r="H73" s="83">
        <f>10+2</f>
        <v>12</v>
      </c>
      <c r="I73" s="93"/>
      <c r="J73" s="93"/>
      <c r="K73" s="93"/>
      <c r="L73" s="93"/>
      <c r="M73" s="93"/>
      <c r="N73" s="94"/>
      <c r="O73" s="313">
        <f>SUM(C73:N73)</f>
        <v>75</v>
      </c>
      <c r="P73" s="314"/>
      <c r="Q73" s="314"/>
      <c r="R73" s="314"/>
      <c r="S73" s="314"/>
      <c r="T73" s="315"/>
      <c r="U73" s="280"/>
      <c r="V73" s="281"/>
      <c r="W73" s="281"/>
      <c r="X73" s="281"/>
      <c r="Y73" s="281"/>
      <c r="Z73" s="281"/>
      <c r="AA73" s="281"/>
      <c r="AB73" s="281"/>
      <c r="AC73" s="281"/>
      <c r="AD73" s="281"/>
      <c r="AE73" s="282"/>
    </row>
    <row r="74" spans="1:30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15"/>
      <c r="W74" s="15"/>
      <c r="X74" s="3"/>
      <c r="Y74" s="15"/>
      <c r="Z74" s="15"/>
      <c r="AA74" s="3"/>
      <c r="AB74" s="3"/>
      <c r="AC74" s="3"/>
      <c r="AD74" s="3"/>
    </row>
    <row r="75" spans="1:30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15"/>
      <c r="W75" s="15"/>
      <c r="X75" s="3"/>
      <c r="Y75" s="15"/>
      <c r="Z75" s="15"/>
      <c r="AA75" s="3"/>
      <c r="AB75" s="3"/>
      <c r="AC75" s="3"/>
      <c r="AD75" s="3"/>
    </row>
    <row r="76" spans="1:30" s="6" customFormat="1" ht="12.75">
      <c r="A76" s="10" t="s">
        <v>28</v>
      </c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15"/>
      <c r="W76" s="15"/>
      <c r="X76" s="3"/>
      <c r="Y76" s="15"/>
      <c r="Z76" s="15"/>
      <c r="AA76" s="3"/>
      <c r="AB76" s="3"/>
      <c r="AC76" s="3"/>
      <c r="AD76" s="3"/>
    </row>
    <row r="77" spans="1:30" s="6" customFormat="1" ht="12.75">
      <c r="A77" s="15" t="s">
        <v>51</v>
      </c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15"/>
      <c r="W77" s="15"/>
      <c r="X77" s="3"/>
      <c r="Y77" s="15"/>
      <c r="Z77" s="15"/>
      <c r="AA77" s="3"/>
      <c r="AB77" s="3"/>
      <c r="AC77" s="3"/>
      <c r="AD77" s="3"/>
    </row>
    <row r="78" spans="1:30" s="6" customFormat="1" ht="12.75">
      <c r="A78" s="15" t="s">
        <v>456</v>
      </c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15"/>
      <c r="W78" s="15"/>
      <c r="X78" s="3"/>
      <c r="Y78" s="15"/>
      <c r="Z78" s="15"/>
      <c r="AA78" s="3"/>
      <c r="AB78" s="3"/>
      <c r="AC78" s="3"/>
      <c r="AD78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15"/>
      <c r="W79" s="15"/>
      <c r="X79" s="3"/>
      <c r="Y79" s="15"/>
      <c r="Z79" s="15"/>
      <c r="AA79" s="3"/>
      <c r="AB79" s="3"/>
      <c r="AC79" s="3"/>
      <c r="AD79" s="3"/>
    </row>
    <row r="80" spans="1:30" s="6" customFormat="1" ht="12.75">
      <c r="A80" s="10" t="s">
        <v>5</v>
      </c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15"/>
      <c r="W80" s="15"/>
      <c r="X80" s="3"/>
      <c r="Y80" s="15"/>
      <c r="Z80" s="15"/>
      <c r="AA80" s="3"/>
      <c r="AB80" s="3"/>
      <c r="AC80" s="3"/>
      <c r="AD80" s="3"/>
    </row>
    <row r="81" spans="1:30" s="6" customFormat="1" ht="12.75">
      <c r="A81" s="15" t="s">
        <v>49</v>
      </c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15"/>
      <c r="W81" s="15"/>
      <c r="X81" s="3"/>
      <c r="Y81" s="15"/>
      <c r="Z81" s="15"/>
      <c r="AA81" s="3"/>
      <c r="AB81" s="3"/>
      <c r="AC81" s="3"/>
      <c r="AD81" s="3"/>
    </row>
    <row r="82" spans="1:30" s="6" customFormat="1" ht="12.75">
      <c r="A82" s="15" t="s">
        <v>457</v>
      </c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15"/>
      <c r="W82" s="15"/>
      <c r="X82" s="3"/>
      <c r="Y82" s="15"/>
      <c r="Z82" s="15"/>
      <c r="AA82" s="3"/>
      <c r="AB82" s="3"/>
      <c r="AC82" s="3"/>
      <c r="AD82" s="3"/>
    </row>
    <row r="83" spans="1:30" s="6" customFormat="1" ht="12.75">
      <c r="A83" s="15" t="s">
        <v>50</v>
      </c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15"/>
      <c r="W83" s="15"/>
      <c r="X83" s="3"/>
      <c r="Y83" s="15"/>
      <c r="Z83" s="15"/>
      <c r="AA83" s="3"/>
      <c r="AB83" s="3"/>
      <c r="AC83" s="3"/>
      <c r="AD83" s="3"/>
    </row>
    <row r="84" spans="1:30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15"/>
      <c r="W84" s="15"/>
      <c r="X84" s="3"/>
      <c r="Y84" s="15"/>
      <c r="Z84" s="15"/>
      <c r="AA84" s="3"/>
      <c r="AB84" s="3"/>
      <c r="AC84" s="3"/>
      <c r="AD84" s="3"/>
    </row>
    <row r="85" spans="1:30" s="6" customFormat="1" ht="12.75">
      <c r="A85" s="10" t="s">
        <v>6</v>
      </c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15"/>
      <c r="W85" s="15"/>
      <c r="X85" s="3"/>
      <c r="Y85" s="15"/>
      <c r="Z85" s="15"/>
      <c r="AA85" s="3"/>
      <c r="AB85" s="3"/>
      <c r="AC85" s="3"/>
      <c r="AD85" s="3"/>
    </row>
    <row r="86" spans="1:30" s="6" customFormat="1" ht="12.75">
      <c r="A86" s="16" t="s">
        <v>46</v>
      </c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15"/>
      <c r="W86" s="15"/>
      <c r="X86" s="3"/>
      <c r="Y86" s="15"/>
      <c r="Z86" s="15"/>
      <c r="AA86" s="3"/>
      <c r="AB86" s="3"/>
      <c r="AC86" s="3"/>
      <c r="AD86" s="3"/>
    </row>
    <row r="87" spans="1:30" s="6" customFormat="1" ht="12.75">
      <c r="A87" s="17" t="s">
        <v>47</v>
      </c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15"/>
      <c r="W87" s="15"/>
      <c r="X87" s="3"/>
      <c r="Y87" s="15"/>
      <c r="Z87" s="15"/>
      <c r="AA87" s="3"/>
      <c r="AB87" s="3"/>
      <c r="AC87" s="3"/>
      <c r="AD87" s="3"/>
    </row>
    <row r="88" spans="1:30" s="6" customFormat="1" ht="12.75" customHeight="1">
      <c r="A88" s="15" t="s">
        <v>48</v>
      </c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15"/>
      <c r="W88" s="15"/>
      <c r="X88" s="3"/>
      <c r="Y88" s="15"/>
      <c r="Z88" s="15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15"/>
      <c r="W89" s="15"/>
      <c r="X89" s="3"/>
      <c r="Y89" s="15"/>
      <c r="Z89" s="15"/>
      <c r="AA89" s="3"/>
      <c r="AB89" s="3"/>
      <c r="AC89" s="3"/>
      <c r="AD89" s="3"/>
    </row>
    <row r="90" spans="1:30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15"/>
      <c r="W90" s="15"/>
      <c r="X90" s="3"/>
      <c r="Y90" s="15"/>
      <c r="Z90" s="15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15"/>
      <c r="W91" s="15"/>
      <c r="X91" s="3"/>
      <c r="Y91" s="15"/>
      <c r="Z91" s="15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15"/>
      <c r="W92" s="15"/>
      <c r="X92" s="3"/>
      <c r="Y92" s="15"/>
      <c r="Z92" s="15"/>
      <c r="AA92" s="3"/>
      <c r="AB92" s="3"/>
      <c r="AC92" s="3"/>
      <c r="AD92" s="3"/>
    </row>
  </sheetData>
  <sheetProtection/>
  <mergeCells count="112">
    <mergeCell ref="O58:T58"/>
    <mergeCell ref="U58:AE58"/>
    <mergeCell ref="A73:B73"/>
    <mergeCell ref="O73:T73"/>
    <mergeCell ref="U73:AE73"/>
    <mergeCell ref="A71:B71"/>
    <mergeCell ref="O71:T71"/>
    <mergeCell ref="U71:AE71"/>
    <mergeCell ref="A72:B72"/>
    <mergeCell ref="O72:T72"/>
    <mergeCell ref="U72:AE72"/>
    <mergeCell ref="A69:B69"/>
    <mergeCell ref="C69:N69"/>
    <mergeCell ref="O69:T69"/>
    <mergeCell ref="U69:AE69"/>
    <mergeCell ref="A70:B70"/>
    <mergeCell ref="O70:T70"/>
    <mergeCell ref="U70:AE70"/>
    <mergeCell ref="A67:B67"/>
    <mergeCell ref="O67:T67"/>
    <mergeCell ref="U67:AE67"/>
    <mergeCell ref="A68:B68"/>
    <mergeCell ref="O68:T68"/>
    <mergeCell ref="U68:AE68"/>
    <mergeCell ref="A61:B61"/>
    <mergeCell ref="C61:N61"/>
    <mergeCell ref="O61:T61"/>
    <mergeCell ref="U61:AE61"/>
    <mergeCell ref="A66:B66"/>
    <mergeCell ref="O66:T66"/>
    <mergeCell ref="U66:AE66"/>
    <mergeCell ref="A55:B55"/>
    <mergeCell ref="O55:T55"/>
    <mergeCell ref="U55:AE55"/>
    <mergeCell ref="A56:B56"/>
    <mergeCell ref="O56:T56"/>
    <mergeCell ref="U56:AE56"/>
    <mergeCell ref="A59:B59"/>
    <mergeCell ref="O59:T59"/>
    <mergeCell ref="U59:AE59"/>
    <mergeCell ref="A60:B60"/>
    <mergeCell ref="O60:T60"/>
    <mergeCell ref="U60:AE60"/>
    <mergeCell ref="A57:B57"/>
    <mergeCell ref="C57:N57"/>
    <mergeCell ref="O57:T57"/>
    <mergeCell ref="U57:AE57"/>
    <mergeCell ref="A58:B58"/>
    <mergeCell ref="A44:B44"/>
    <mergeCell ref="C44:N44"/>
    <mergeCell ref="O44:T44"/>
    <mergeCell ref="U44:AE44"/>
    <mergeCell ref="A54:B54"/>
    <mergeCell ref="O54:T54"/>
    <mergeCell ref="U54:AE54"/>
    <mergeCell ref="A42:B42"/>
    <mergeCell ref="O42:T42"/>
    <mergeCell ref="U42:AE42"/>
    <mergeCell ref="A43:B43"/>
    <mergeCell ref="O43:T43"/>
    <mergeCell ref="U43:AE43"/>
    <mergeCell ref="A23:B23"/>
    <mergeCell ref="C23:N23"/>
    <mergeCell ref="O23:T23"/>
    <mergeCell ref="U23:AE23"/>
    <mergeCell ref="A41:B41"/>
    <mergeCell ref="O41:T41"/>
    <mergeCell ref="U41:AE41"/>
    <mergeCell ref="A21:B21"/>
    <mergeCell ref="O21:T21"/>
    <mergeCell ref="U21:AE21"/>
    <mergeCell ref="A22:B22"/>
    <mergeCell ref="O22:T22"/>
    <mergeCell ref="U22:AE22"/>
    <mergeCell ref="A13:B13"/>
    <mergeCell ref="C13:N13"/>
    <mergeCell ref="O13:T13"/>
    <mergeCell ref="U13:AE13"/>
    <mergeCell ref="A20:B20"/>
    <mergeCell ref="O20:T20"/>
    <mergeCell ref="U20:AE20"/>
    <mergeCell ref="A11:B11"/>
    <mergeCell ref="O11:T11"/>
    <mergeCell ref="U11:AE11"/>
    <mergeCell ref="A12:B12"/>
    <mergeCell ref="C12:N12"/>
    <mergeCell ref="O12:T12"/>
    <mergeCell ref="U12:AE12"/>
    <mergeCell ref="A10:B10"/>
    <mergeCell ref="O10:T10"/>
    <mergeCell ref="U10:AE10"/>
    <mergeCell ref="AD4:AD5"/>
    <mergeCell ref="AE4:AE5"/>
    <mergeCell ref="A6:B6"/>
    <mergeCell ref="C6:N6"/>
    <mergeCell ref="O6:T6"/>
    <mergeCell ref="U6:AE6"/>
    <mergeCell ref="O4:R4"/>
    <mergeCell ref="S4:S5"/>
    <mergeCell ref="T4:T5"/>
    <mergeCell ref="U4:W5"/>
    <mergeCell ref="X4:Z5"/>
    <mergeCell ref="AA4:AC5"/>
    <mergeCell ref="A1:B1"/>
    <mergeCell ref="A2:B2"/>
    <mergeCell ref="A3:L3"/>
    <mergeCell ref="A4:A5"/>
    <mergeCell ref="B4:B5"/>
    <mergeCell ref="C4:N4"/>
    <mergeCell ref="A9:B9"/>
    <mergeCell ref="O9:T9"/>
    <mergeCell ref="U9:AE9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9"/>
  <sheetViews>
    <sheetView showGridLines="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U43" sqref="U43:W43"/>
    </sheetView>
  </sheetViews>
  <sheetFormatPr defaultColWidth="10.7109375" defaultRowHeight="12.75"/>
  <cols>
    <col min="1" max="1" width="15.421875" style="3" customWidth="1"/>
    <col min="2" max="2" width="58.28125" style="1" customWidth="1"/>
    <col min="3" max="19" width="3.421875" style="4" customWidth="1"/>
    <col min="20" max="20" width="6.2812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49.7109375" style="1" customWidth="1"/>
    <col min="32" max="16384" width="10.7109375" style="1" customWidth="1"/>
  </cols>
  <sheetData>
    <row r="1" spans="1:30" s="2" customFormat="1" ht="25.5">
      <c r="A1" s="316" t="s">
        <v>58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317" t="s">
        <v>57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318" t="s">
        <v>61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</row>
    <row r="4" spans="1:31" ht="18" customHeight="1" thickTop="1">
      <c r="A4" s="283" t="s">
        <v>1</v>
      </c>
      <c r="B4" s="283" t="s">
        <v>0</v>
      </c>
      <c r="C4" s="287" t="s">
        <v>28</v>
      </c>
      <c r="D4" s="288"/>
      <c r="E4" s="288"/>
      <c r="F4" s="288"/>
      <c r="G4" s="288"/>
      <c r="H4" s="289"/>
      <c r="I4" s="289"/>
      <c r="J4" s="289"/>
      <c r="K4" s="289"/>
      <c r="L4" s="289"/>
      <c r="M4" s="289"/>
      <c r="N4" s="290"/>
      <c r="O4" s="287" t="s">
        <v>29</v>
      </c>
      <c r="P4" s="288"/>
      <c r="Q4" s="288"/>
      <c r="R4" s="288"/>
      <c r="S4" s="291" t="s">
        <v>30</v>
      </c>
      <c r="T4" s="319" t="s">
        <v>31</v>
      </c>
      <c r="U4" s="283" t="s">
        <v>2</v>
      </c>
      <c r="V4" s="283"/>
      <c r="W4" s="283"/>
      <c r="X4" s="283" t="s">
        <v>3</v>
      </c>
      <c r="Y4" s="283"/>
      <c r="Z4" s="283"/>
      <c r="AA4" s="283" t="s">
        <v>8</v>
      </c>
      <c r="AB4" s="283"/>
      <c r="AC4" s="283"/>
      <c r="AD4" s="283" t="s">
        <v>4</v>
      </c>
      <c r="AE4" s="283" t="s">
        <v>241</v>
      </c>
    </row>
    <row r="5" spans="1:31" ht="12.75" customHeight="1">
      <c r="A5" s="284"/>
      <c r="B5" s="284"/>
      <c r="C5" s="100">
        <v>1</v>
      </c>
      <c r="D5" s="101">
        <v>2</v>
      </c>
      <c r="E5" s="101">
        <v>3</v>
      </c>
      <c r="F5" s="101">
        <v>4</v>
      </c>
      <c r="G5" s="101">
        <v>5</v>
      </c>
      <c r="H5" s="101">
        <v>6</v>
      </c>
      <c r="I5" s="57">
        <v>7</v>
      </c>
      <c r="J5" s="57">
        <v>8</v>
      </c>
      <c r="K5" s="57">
        <v>9</v>
      </c>
      <c r="L5" s="57">
        <v>10</v>
      </c>
      <c r="M5" s="57">
        <v>11</v>
      </c>
      <c r="N5" s="58">
        <v>12</v>
      </c>
      <c r="O5" s="56" t="s">
        <v>43</v>
      </c>
      <c r="P5" s="57" t="s">
        <v>42</v>
      </c>
      <c r="Q5" s="57" t="s">
        <v>44</v>
      </c>
      <c r="R5" s="57" t="s">
        <v>45</v>
      </c>
      <c r="S5" s="292"/>
      <c r="T5" s="320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</row>
    <row r="6" spans="1:31" s="6" customFormat="1" ht="12.75">
      <c r="A6" s="301" t="s">
        <v>137</v>
      </c>
      <c r="B6" s="302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25"/>
    </row>
    <row r="7" spans="1:31" s="6" customFormat="1" ht="12.75">
      <c r="A7" s="116" t="s">
        <v>101</v>
      </c>
      <c r="B7" s="116" t="s">
        <v>102</v>
      </c>
      <c r="C7" s="99"/>
      <c r="D7" s="85"/>
      <c r="E7" s="85"/>
      <c r="F7" s="85"/>
      <c r="G7" s="85"/>
      <c r="H7" s="85"/>
      <c r="I7" s="12" t="s">
        <v>32</v>
      </c>
      <c r="J7" s="12"/>
      <c r="K7" s="12"/>
      <c r="L7" s="12"/>
      <c r="M7" s="12"/>
      <c r="N7" s="11"/>
      <c r="O7" s="21">
        <v>2</v>
      </c>
      <c r="P7" s="14"/>
      <c r="Q7" s="14"/>
      <c r="R7" s="22"/>
      <c r="S7" s="21">
        <v>5</v>
      </c>
      <c r="T7" s="59" t="s">
        <v>76</v>
      </c>
      <c r="U7" s="20" t="s">
        <v>33</v>
      </c>
      <c r="V7" s="148" t="str">
        <f>'Matematikatanár közös rész'!A43</f>
        <v>mm5t1al6</v>
      </c>
      <c r="W7" s="153" t="str">
        <f>'Matematikatanár közös rész'!B43</f>
        <v>Algebra és számelmélet4E-tk</v>
      </c>
      <c r="X7" s="74" t="s">
        <v>42</v>
      </c>
      <c r="Y7" s="121" t="str">
        <f>A8</f>
        <v>mm5t2al7g</v>
      </c>
      <c r="Z7" s="122" t="str">
        <f>B8</f>
        <v>Algebra és számelmélet5G-tg</v>
      </c>
      <c r="AA7" s="61"/>
      <c r="AB7" s="45"/>
      <c r="AC7" s="72"/>
      <c r="AD7" s="35" t="s">
        <v>138</v>
      </c>
      <c r="AE7" s="72" t="s">
        <v>276</v>
      </c>
    </row>
    <row r="8" spans="1:31" s="6" customFormat="1" ht="12.75">
      <c r="A8" s="116" t="s">
        <v>103</v>
      </c>
      <c r="B8" s="116" t="s">
        <v>130</v>
      </c>
      <c r="C8" s="99"/>
      <c r="D8" s="85"/>
      <c r="E8" s="85"/>
      <c r="F8" s="85"/>
      <c r="G8" s="85"/>
      <c r="H8" s="85"/>
      <c r="I8" s="12" t="s">
        <v>32</v>
      </c>
      <c r="J8" s="12"/>
      <c r="K8" s="12"/>
      <c r="L8" s="12"/>
      <c r="M8" s="12"/>
      <c r="N8" s="11"/>
      <c r="O8" s="21"/>
      <c r="P8" s="14">
        <v>2</v>
      </c>
      <c r="Q8" s="14"/>
      <c r="R8" s="22"/>
      <c r="S8" s="21">
        <v>0</v>
      </c>
      <c r="T8" s="59" t="s">
        <v>78</v>
      </c>
      <c r="U8" s="20" t="s">
        <v>33</v>
      </c>
      <c r="V8" s="133" t="str">
        <f>'Matematikatanár közös rész'!A43</f>
        <v>mm5t1al6</v>
      </c>
      <c r="W8" s="140" t="str">
        <f>'Matematikatanár közös rész'!B43</f>
        <v>Algebra és számelmélet4E-tk</v>
      </c>
      <c r="X8" s="21"/>
      <c r="Y8" s="14"/>
      <c r="Z8" s="59"/>
      <c r="AA8" s="21"/>
      <c r="AB8" s="14"/>
      <c r="AC8" s="59"/>
      <c r="AD8" s="24" t="s">
        <v>138</v>
      </c>
      <c r="AE8" s="146" t="s">
        <v>276</v>
      </c>
    </row>
    <row r="9" spans="1:31" s="6" customFormat="1" ht="12.75">
      <c r="A9" s="116" t="s">
        <v>104</v>
      </c>
      <c r="B9" s="116" t="s">
        <v>105</v>
      </c>
      <c r="C9" s="99"/>
      <c r="D9" s="85"/>
      <c r="E9" s="85"/>
      <c r="F9" s="85"/>
      <c r="G9" s="85"/>
      <c r="H9" s="85"/>
      <c r="I9" s="12" t="s">
        <v>32</v>
      </c>
      <c r="J9" s="12"/>
      <c r="K9" s="12"/>
      <c r="L9" s="12"/>
      <c r="M9" s="12"/>
      <c r="N9" s="11"/>
      <c r="O9" s="21"/>
      <c r="P9" s="14">
        <v>2</v>
      </c>
      <c r="Q9" s="14"/>
      <c r="R9" s="22"/>
      <c r="S9" s="21">
        <v>2</v>
      </c>
      <c r="T9" s="59" t="s">
        <v>79</v>
      </c>
      <c r="U9" s="20" t="s">
        <v>33</v>
      </c>
      <c r="V9" s="148" t="str">
        <f>'Matematikatanár közös rész'!A46</f>
        <v>mm5t2el6</v>
      </c>
      <c r="W9" s="153" t="str">
        <f>'Matematikatanár közös rész'!B46</f>
        <v>Elemi matematika4G-tk</v>
      </c>
      <c r="X9" s="61" t="s">
        <v>33</v>
      </c>
      <c r="Y9" s="149" t="str">
        <f>'Matematikatanár közös rész'!A41</f>
        <v>mm5t1vs5</v>
      </c>
      <c r="Z9" s="154" t="str">
        <f>'Matematikatanár közös rész'!B41</f>
        <v>Valószínűségszámítás1E-tk</v>
      </c>
      <c r="AA9" s="63"/>
      <c r="AB9" s="45"/>
      <c r="AC9" s="72"/>
      <c r="AD9" s="24" t="s">
        <v>141</v>
      </c>
      <c r="AE9" s="72" t="s">
        <v>277</v>
      </c>
    </row>
    <row r="10" spans="1:31" s="6" customFormat="1" ht="12.75">
      <c r="A10" s="116" t="s">
        <v>106</v>
      </c>
      <c r="B10" s="116" t="s">
        <v>107</v>
      </c>
      <c r="C10" s="99"/>
      <c r="D10" s="85"/>
      <c r="E10" s="85"/>
      <c r="F10" s="85"/>
      <c r="G10" s="85"/>
      <c r="H10" s="85"/>
      <c r="I10" s="12" t="s">
        <v>32</v>
      </c>
      <c r="J10" s="12"/>
      <c r="K10" s="12"/>
      <c r="L10" s="12"/>
      <c r="M10" s="12"/>
      <c r="N10" s="11"/>
      <c r="O10" s="21">
        <v>2</v>
      </c>
      <c r="P10" s="14"/>
      <c r="Q10" s="14"/>
      <c r="R10" s="22"/>
      <c r="S10" s="21">
        <v>5</v>
      </c>
      <c r="T10" s="59" t="s">
        <v>76</v>
      </c>
      <c r="U10" s="20" t="s">
        <v>33</v>
      </c>
      <c r="V10" s="133" t="str">
        <f>'Matematikatanár közös rész'!A34</f>
        <v>mm5t1an4</v>
      </c>
      <c r="W10" s="140" t="str">
        <f>'Matematikatanár közös rész'!B34</f>
        <v>Egyváltozós analízis2E-tk</v>
      </c>
      <c r="X10" s="21" t="s">
        <v>33</v>
      </c>
      <c r="Y10" s="133" t="str">
        <f>'Matematikatanár közös rész'!A24</f>
        <v>mm5t1al2</v>
      </c>
      <c r="Z10" s="140" t="str">
        <f>'Matematikatanár közös rész'!B24</f>
        <v>Algebra és számelmélet2E-tk</v>
      </c>
      <c r="AA10" s="69" t="s">
        <v>42</v>
      </c>
      <c r="AB10" s="123" t="str">
        <f>A11</f>
        <v>mm5t2an7g</v>
      </c>
      <c r="AC10" s="124" t="str">
        <f>B11</f>
        <v>Többváltozós analízis1G-tg</v>
      </c>
      <c r="AD10" s="24" t="s">
        <v>142</v>
      </c>
      <c r="AE10" s="72" t="s">
        <v>278</v>
      </c>
    </row>
    <row r="11" spans="1:31" s="6" customFormat="1" ht="12.75">
      <c r="A11" s="116" t="s">
        <v>108</v>
      </c>
      <c r="B11" s="116" t="s">
        <v>131</v>
      </c>
      <c r="C11" s="99"/>
      <c r="D11" s="85"/>
      <c r="E11" s="85"/>
      <c r="F11" s="85"/>
      <c r="G11" s="85"/>
      <c r="H11" s="85"/>
      <c r="I11" s="12" t="s">
        <v>32</v>
      </c>
      <c r="J11" s="12"/>
      <c r="K11" s="12"/>
      <c r="L11" s="12"/>
      <c r="M11" s="12"/>
      <c r="N11" s="11"/>
      <c r="O11" s="21"/>
      <c r="P11" s="14">
        <v>2</v>
      </c>
      <c r="Q11" s="14"/>
      <c r="R11" s="22"/>
      <c r="S11" s="21">
        <v>0</v>
      </c>
      <c r="T11" s="59" t="s">
        <v>78</v>
      </c>
      <c r="U11" s="20" t="s">
        <v>33</v>
      </c>
      <c r="V11" s="133" t="str">
        <f>'Matematikatanár közös rész'!A34</f>
        <v>mm5t1an4</v>
      </c>
      <c r="W11" s="140" t="str">
        <f>'Matematikatanár közös rész'!B34</f>
        <v>Egyváltozós analízis2E-tk</v>
      </c>
      <c r="X11" s="21" t="s">
        <v>33</v>
      </c>
      <c r="Y11" s="133" t="str">
        <f>'Matematikatanár közös rész'!A24</f>
        <v>mm5t1al2</v>
      </c>
      <c r="Z11" s="140" t="str">
        <f>'Matematikatanár közös rész'!B24</f>
        <v>Algebra és számelmélet2E-tk</v>
      </c>
      <c r="AA11" s="70"/>
      <c r="AB11" s="46"/>
      <c r="AC11" s="71"/>
      <c r="AD11" s="24" t="s">
        <v>142</v>
      </c>
      <c r="AE11" s="146" t="s">
        <v>279</v>
      </c>
    </row>
    <row r="12" spans="1:31" s="6" customFormat="1" ht="12.75">
      <c r="A12" s="116" t="s">
        <v>109</v>
      </c>
      <c r="B12" s="116" t="s">
        <v>110</v>
      </c>
      <c r="C12" s="99"/>
      <c r="D12" s="85"/>
      <c r="E12" s="85"/>
      <c r="F12" s="85"/>
      <c r="G12" s="85"/>
      <c r="H12" s="85"/>
      <c r="I12" s="12"/>
      <c r="J12" s="12" t="s">
        <v>32</v>
      </c>
      <c r="K12" s="107" t="s">
        <v>52</v>
      </c>
      <c r="L12" s="12"/>
      <c r="M12" s="12"/>
      <c r="N12" s="11"/>
      <c r="O12" s="21"/>
      <c r="P12" s="14">
        <v>2</v>
      </c>
      <c r="Q12" s="14"/>
      <c r="R12" s="22"/>
      <c r="S12" s="21">
        <v>2</v>
      </c>
      <c r="T12" s="59" t="s">
        <v>79</v>
      </c>
      <c r="U12" s="20" t="s">
        <v>33</v>
      </c>
      <c r="V12" s="133" t="str">
        <f>'Matematikatanár közös rész'!A26</f>
        <v>mm5t1an2</v>
      </c>
      <c r="W12" s="140" t="str">
        <f>'Matematikatanár közös rész'!B26</f>
        <v>Bevezető analízis2E-tk</v>
      </c>
      <c r="X12" s="70"/>
      <c r="Y12" s="46"/>
      <c r="Z12" s="71"/>
      <c r="AA12" s="70"/>
      <c r="AB12" s="46"/>
      <c r="AC12" s="71"/>
      <c r="AD12" s="24" t="s">
        <v>83</v>
      </c>
      <c r="AE12" s="72" t="s">
        <v>280</v>
      </c>
    </row>
    <row r="13" spans="1:31" s="6" customFormat="1" ht="12.75">
      <c r="A13" s="116" t="s">
        <v>111</v>
      </c>
      <c r="B13" s="116" t="s">
        <v>112</v>
      </c>
      <c r="C13" s="99"/>
      <c r="D13" s="85"/>
      <c r="E13" s="85"/>
      <c r="F13" s="85"/>
      <c r="G13" s="85"/>
      <c r="H13" s="85"/>
      <c r="I13" s="12"/>
      <c r="J13" s="12" t="s">
        <v>32</v>
      </c>
      <c r="K13" s="12"/>
      <c r="L13" s="12"/>
      <c r="M13" s="12"/>
      <c r="N13" s="11"/>
      <c r="O13" s="21">
        <v>2</v>
      </c>
      <c r="P13" s="14"/>
      <c r="Q13" s="14"/>
      <c r="R13" s="22"/>
      <c r="S13" s="21">
        <v>5</v>
      </c>
      <c r="T13" s="59" t="s">
        <v>76</v>
      </c>
      <c r="U13" s="20" t="s">
        <v>33</v>
      </c>
      <c r="V13" s="113" t="str">
        <f>'Matematikatanár közös rész'!A37</f>
        <v>mm5t1ge4</v>
      </c>
      <c r="W13" s="114" t="str">
        <f>'Matematikatanár közös rész'!B37</f>
        <v>Geometriai transzformációkE-tk</v>
      </c>
      <c r="X13" s="20" t="s">
        <v>33</v>
      </c>
      <c r="Y13" s="113" t="str">
        <f>'Matematikatanár közös rész'!A39</f>
        <v>mm5t1al5</v>
      </c>
      <c r="Z13" s="114" t="str">
        <f>'Matematikatanár közös rész'!B39</f>
        <v>Algebra és számelmélet3E-tk</v>
      </c>
      <c r="AA13" s="69" t="s">
        <v>42</v>
      </c>
      <c r="AB13" s="123" t="str">
        <f>A14</f>
        <v>mm5t2ge8g</v>
      </c>
      <c r="AC13" s="124" t="str">
        <f>B14</f>
        <v>Projektív geometriaG-tg</v>
      </c>
      <c r="AD13" s="24" t="s">
        <v>139</v>
      </c>
      <c r="AE13" s="143" t="s">
        <v>281</v>
      </c>
    </row>
    <row r="14" spans="1:31" s="6" customFormat="1" ht="12.75">
      <c r="A14" s="116" t="s">
        <v>113</v>
      </c>
      <c r="B14" s="116" t="s">
        <v>132</v>
      </c>
      <c r="C14" s="99"/>
      <c r="D14" s="85"/>
      <c r="E14" s="85"/>
      <c r="F14" s="85"/>
      <c r="G14" s="85"/>
      <c r="H14" s="85"/>
      <c r="I14" s="12"/>
      <c r="J14" s="12" t="s">
        <v>32</v>
      </c>
      <c r="K14" s="12"/>
      <c r="L14" s="12"/>
      <c r="M14" s="12"/>
      <c r="N14" s="11"/>
      <c r="O14" s="21"/>
      <c r="P14" s="14">
        <v>2</v>
      </c>
      <c r="Q14" s="14"/>
      <c r="R14" s="22"/>
      <c r="S14" s="21">
        <v>0</v>
      </c>
      <c r="T14" s="59" t="s">
        <v>78</v>
      </c>
      <c r="U14" s="20" t="s">
        <v>33</v>
      </c>
      <c r="V14" s="113" t="str">
        <f>'Matematikatanár közös rész'!A37</f>
        <v>mm5t1ge4</v>
      </c>
      <c r="W14" s="114" t="str">
        <f>'Matematikatanár közös rész'!B37</f>
        <v>Geometriai transzformációkE-tk</v>
      </c>
      <c r="X14" s="20" t="s">
        <v>33</v>
      </c>
      <c r="Y14" s="113" t="str">
        <f>'Matematikatanár közös rész'!A39</f>
        <v>mm5t1al5</v>
      </c>
      <c r="Z14" s="114" t="str">
        <f>'Matematikatanár közös rész'!B39</f>
        <v>Algebra és számelmélet3E-tk</v>
      </c>
      <c r="AA14" s="70"/>
      <c r="AB14" s="46"/>
      <c r="AC14" s="71"/>
      <c r="AD14" s="24" t="s">
        <v>139</v>
      </c>
      <c r="AE14" s="143" t="s">
        <v>282</v>
      </c>
    </row>
    <row r="15" spans="1:31" s="6" customFormat="1" ht="12.75">
      <c r="A15" s="116" t="s">
        <v>114</v>
      </c>
      <c r="B15" s="116" t="s">
        <v>115</v>
      </c>
      <c r="C15" s="99"/>
      <c r="D15" s="85"/>
      <c r="E15" s="85"/>
      <c r="F15" s="85"/>
      <c r="G15" s="85"/>
      <c r="H15" s="85"/>
      <c r="I15" s="12"/>
      <c r="J15" s="12" t="s">
        <v>32</v>
      </c>
      <c r="K15" s="12"/>
      <c r="L15" s="12"/>
      <c r="M15" s="12"/>
      <c r="N15" s="11"/>
      <c r="O15" s="21">
        <v>2</v>
      </c>
      <c r="P15" s="14"/>
      <c r="Q15" s="14"/>
      <c r="R15" s="22"/>
      <c r="S15" s="21">
        <v>5</v>
      </c>
      <c r="T15" s="59" t="s">
        <v>76</v>
      </c>
      <c r="U15" s="20" t="s">
        <v>33</v>
      </c>
      <c r="V15" s="113" t="str">
        <f>A10</f>
        <v>mm5t1an7g</v>
      </c>
      <c r="W15" s="114" t="str">
        <f>B10</f>
        <v>Többváltozós analízis1E-tg</v>
      </c>
      <c r="X15" s="69" t="s">
        <v>42</v>
      </c>
      <c r="Y15" s="123" t="str">
        <f>A16</f>
        <v>mm5t2an8g</v>
      </c>
      <c r="Z15" s="124" t="str">
        <f>B16</f>
        <v>Többváltozós analízis2G-tg</v>
      </c>
      <c r="AA15" s="70"/>
      <c r="AB15" s="46"/>
      <c r="AC15" s="71"/>
      <c r="AD15" s="24" t="s">
        <v>142</v>
      </c>
      <c r="AE15" s="143" t="s">
        <v>283</v>
      </c>
    </row>
    <row r="16" spans="1:31" s="6" customFormat="1" ht="12.75">
      <c r="A16" s="116" t="s">
        <v>116</v>
      </c>
      <c r="B16" s="116" t="s">
        <v>133</v>
      </c>
      <c r="C16" s="99"/>
      <c r="D16" s="85"/>
      <c r="E16" s="85"/>
      <c r="F16" s="85"/>
      <c r="G16" s="85"/>
      <c r="H16" s="85"/>
      <c r="I16" s="12"/>
      <c r="J16" s="12" t="s">
        <v>32</v>
      </c>
      <c r="K16" s="12"/>
      <c r="L16" s="12"/>
      <c r="M16" s="12"/>
      <c r="N16" s="11"/>
      <c r="O16" s="21"/>
      <c r="P16" s="14">
        <v>2</v>
      </c>
      <c r="Q16" s="14"/>
      <c r="R16" s="22"/>
      <c r="S16" s="21">
        <v>0</v>
      </c>
      <c r="T16" s="59" t="s">
        <v>78</v>
      </c>
      <c r="U16" s="20" t="s">
        <v>33</v>
      </c>
      <c r="V16" s="113" t="str">
        <f>A10</f>
        <v>mm5t1an7g</v>
      </c>
      <c r="W16" s="114" t="str">
        <f>B10</f>
        <v>Többváltozós analízis1E-tg</v>
      </c>
      <c r="X16" s="70"/>
      <c r="Y16" s="46"/>
      <c r="Z16" s="71"/>
      <c r="AA16" s="70"/>
      <c r="AB16" s="46"/>
      <c r="AC16" s="71"/>
      <c r="AD16" s="24" t="s">
        <v>142</v>
      </c>
      <c r="AE16" s="143" t="s">
        <v>284</v>
      </c>
    </row>
    <row r="17" spans="1:31" s="6" customFormat="1" ht="12.75">
      <c r="A17" s="116" t="s">
        <v>117</v>
      </c>
      <c r="B17" s="119" t="s">
        <v>118</v>
      </c>
      <c r="C17" s="99"/>
      <c r="D17" s="85"/>
      <c r="E17" s="85"/>
      <c r="F17" s="85"/>
      <c r="G17" s="85"/>
      <c r="H17" s="85"/>
      <c r="I17" s="12"/>
      <c r="J17" s="12"/>
      <c r="K17" s="12" t="s">
        <v>32</v>
      </c>
      <c r="L17" s="12"/>
      <c r="M17" s="12"/>
      <c r="N17" s="11"/>
      <c r="O17" s="21">
        <v>2</v>
      </c>
      <c r="P17" s="14"/>
      <c r="Q17" s="14"/>
      <c r="R17" s="22"/>
      <c r="S17" s="21">
        <v>5</v>
      </c>
      <c r="T17" s="59" t="s">
        <v>76</v>
      </c>
      <c r="U17" s="20" t="s">
        <v>33</v>
      </c>
      <c r="V17" s="113" t="str">
        <f>A13</f>
        <v>mm5t1ge8g</v>
      </c>
      <c r="W17" s="114" t="str">
        <f>B13</f>
        <v>Projektív geometriaE-tg</v>
      </c>
      <c r="X17" s="20" t="s">
        <v>33</v>
      </c>
      <c r="Y17" s="113" t="str">
        <f>A10</f>
        <v>mm5t1an7g</v>
      </c>
      <c r="Z17" s="114" t="str">
        <f>B10</f>
        <v>Többváltozós analízis1E-tg</v>
      </c>
      <c r="AA17" s="69" t="s">
        <v>42</v>
      </c>
      <c r="AB17" s="123" t="str">
        <f>A18</f>
        <v>mm5t2ge9g</v>
      </c>
      <c r="AC17" s="124" t="str">
        <f>B18</f>
        <v>Differenciálgeometria és nemeuklideszi geometriákG-tg</v>
      </c>
      <c r="AD17" s="24" t="s">
        <v>139</v>
      </c>
      <c r="AE17" s="143" t="s">
        <v>285</v>
      </c>
    </row>
    <row r="18" spans="1:31" s="6" customFormat="1" ht="12.75">
      <c r="A18" s="116" t="s">
        <v>119</v>
      </c>
      <c r="B18" s="116" t="s">
        <v>134</v>
      </c>
      <c r="C18" s="99"/>
      <c r="D18" s="85"/>
      <c r="E18" s="85"/>
      <c r="F18" s="85"/>
      <c r="G18" s="85"/>
      <c r="H18" s="85"/>
      <c r="I18" s="12"/>
      <c r="J18" s="12"/>
      <c r="K18" s="12" t="s">
        <v>32</v>
      </c>
      <c r="L18" s="12"/>
      <c r="M18" s="12"/>
      <c r="N18" s="11"/>
      <c r="O18" s="21"/>
      <c r="P18" s="14">
        <v>2</v>
      </c>
      <c r="Q18" s="14"/>
      <c r="R18" s="22"/>
      <c r="S18" s="21">
        <v>0</v>
      </c>
      <c r="T18" s="59" t="s">
        <v>78</v>
      </c>
      <c r="U18" s="20" t="s">
        <v>33</v>
      </c>
      <c r="V18" s="113" t="str">
        <f>A13</f>
        <v>mm5t1ge8g</v>
      </c>
      <c r="W18" s="114" t="str">
        <f>B13</f>
        <v>Projektív geometriaE-tg</v>
      </c>
      <c r="X18" s="20" t="s">
        <v>33</v>
      </c>
      <c r="Y18" s="113" t="str">
        <f>A10</f>
        <v>mm5t1an7g</v>
      </c>
      <c r="Z18" s="114" t="str">
        <f>B10</f>
        <v>Többváltozós analízis1E-tg</v>
      </c>
      <c r="AA18" s="70"/>
      <c r="AB18" s="46"/>
      <c r="AC18" s="71"/>
      <c r="AD18" s="24" t="s">
        <v>139</v>
      </c>
      <c r="AE18" s="143" t="s">
        <v>286</v>
      </c>
    </row>
    <row r="19" spans="1:31" s="6" customFormat="1" ht="12.75">
      <c r="A19" s="120" t="s">
        <v>120</v>
      </c>
      <c r="B19" s="116" t="s">
        <v>121</v>
      </c>
      <c r="C19" s="99"/>
      <c r="D19" s="85"/>
      <c r="E19" s="85"/>
      <c r="F19" s="85"/>
      <c r="G19" s="85"/>
      <c r="H19" s="85"/>
      <c r="I19" s="12"/>
      <c r="J19" s="107"/>
      <c r="K19" s="12" t="s">
        <v>32</v>
      </c>
      <c r="L19" s="12"/>
      <c r="M19" s="12"/>
      <c r="N19" s="11"/>
      <c r="O19" s="21"/>
      <c r="P19" s="14">
        <v>2</v>
      </c>
      <c r="Q19" s="14"/>
      <c r="R19" s="22"/>
      <c r="S19" s="21">
        <v>2</v>
      </c>
      <c r="T19" s="59" t="s">
        <v>79</v>
      </c>
      <c r="U19" s="20" t="s">
        <v>33</v>
      </c>
      <c r="V19" s="113" t="str">
        <f>A9</f>
        <v>mm5t2el7g</v>
      </c>
      <c r="W19" s="114" t="str">
        <f>B9</f>
        <v>Elemi matematika5G-tg</v>
      </c>
      <c r="X19" s="66"/>
      <c r="Y19" s="44"/>
      <c r="Z19" s="71"/>
      <c r="AA19" s="70"/>
      <c r="AB19" s="46"/>
      <c r="AC19" s="71"/>
      <c r="AD19" s="24" t="s">
        <v>143</v>
      </c>
      <c r="AE19" s="143" t="s">
        <v>287</v>
      </c>
    </row>
    <row r="20" spans="1:31" s="6" customFormat="1" ht="12.75">
      <c r="A20" s="116" t="s">
        <v>122</v>
      </c>
      <c r="B20" s="116" t="s">
        <v>123</v>
      </c>
      <c r="C20" s="99"/>
      <c r="D20" s="85"/>
      <c r="E20" s="85"/>
      <c r="F20" s="85"/>
      <c r="G20" s="85"/>
      <c r="H20" s="85"/>
      <c r="I20" s="12"/>
      <c r="J20" s="12"/>
      <c r="K20" s="12" t="s">
        <v>32</v>
      </c>
      <c r="L20" s="12"/>
      <c r="M20" s="12"/>
      <c r="N20" s="11"/>
      <c r="O20" s="21">
        <v>2</v>
      </c>
      <c r="P20" s="14"/>
      <c r="Q20" s="14"/>
      <c r="R20" s="22"/>
      <c r="S20" s="21">
        <v>5</v>
      </c>
      <c r="T20" s="59" t="s">
        <v>76</v>
      </c>
      <c r="U20" s="20" t="s">
        <v>33</v>
      </c>
      <c r="V20" s="149" t="str">
        <f>'Matematikatanár közös rész'!A22</f>
        <v>mm5t1vm1</v>
      </c>
      <c r="W20" s="154" t="str">
        <f>'Matematikatanár közös rész'!B22</f>
        <v>Véges matematika1E-tk</v>
      </c>
      <c r="X20" s="74" t="s">
        <v>42</v>
      </c>
      <c r="Y20" s="121" t="str">
        <f>A21</f>
        <v>mm5t2vm9g</v>
      </c>
      <c r="Z20" s="122" t="str">
        <f>B21</f>
        <v>Véges matematika2G-tg</v>
      </c>
      <c r="AA20" s="63"/>
      <c r="AB20" s="45"/>
      <c r="AC20" s="72"/>
      <c r="AD20" s="24" t="s">
        <v>96</v>
      </c>
      <c r="AE20" s="72" t="s">
        <v>288</v>
      </c>
    </row>
    <row r="21" spans="1:31" s="6" customFormat="1" ht="12.75">
      <c r="A21" s="116" t="s">
        <v>124</v>
      </c>
      <c r="B21" s="116" t="s">
        <v>135</v>
      </c>
      <c r="C21" s="99"/>
      <c r="D21" s="85"/>
      <c r="E21" s="85"/>
      <c r="F21" s="85"/>
      <c r="G21" s="85"/>
      <c r="H21" s="85"/>
      <c r="I21" s="12"/>
      <c r="J21" s="12"/>
      <c r="K21" s="12" t="s">
        <v>32</v>
      </c>
      <c r="L21" s="12"/>
      <c r="M21" s="12"/>
      <c r="N21" s="11"/>
      <c r="O21" s="21"/>
      <c r="P21" s="14">
        <v>2</v>
      </c>
      <c r="Q21" s="14"/>
      <c r="R21" s="22"/>
      <c r="S21" s="21">
        <v>0</v>
      </c>
      <c r="T21" s="59" t="s">
        <v>78</v>
      </c>
      <c r="U21" s="20" t="s">
        <v>33</v>
      </c>
      <c r="V21" s="113" t="str">
        <f>'Matematikatanár közös rész'!A22</f>
        <v>mm5t1vm1</v>
      </c>
      <c r="W21" s="114" t="str">
        <f>'Matematikatanár közös rész'!B22</f>
        <v>Véges matematika1E-tk</v>
      </c>
      <c r="X21" s="70"/>
      <c r="Y21" s="46"/>
      <c r="Z21" s="71"/>
      <c r="AA21" s="70"/>
      <c r="AB21" s="46"/>
      <c r="AC21" s="71"/>
      <c r="AD21" s="24" t="s">
        <v>96</v>
      </c>
      <c r="AE21" s="143" t="s">
        <v>289</v>
      </c>
    </row>
    <row r="22" spans="1:31" s="6" customFormat="1" ht="12.75">
      <c r="A22" s="116" t="s">
        <v>125</v>
      </c>
      <c r="B22" s="116" t="s">
        <v>126</v>
      </c>
      <c r="C22" s="99"/>
      <c r="D22" s="85"/>
      <c r="E22" s="85"/>
      <c r="F22" s="85"/>
      <c r="G22" s="85"/>
      <c r="H22" s="85"/>
      <c r="I22" s="12"/>
      <c r="J22" s="12"/>
      <c r="K22" s="107" t="s">
        <v>52</v>
      </c>
      <c r="L22" s="12" t="s">
        <v>32</v>
      </c>
      <c r="M22" s="12"/>
      <c r="N22" s="11"/>
      <c r="O22" s="21">
        <v>2</v>
      </c>
      <c r="P22" s="14"/>
      <c r="Q22" s="14"/>
      <c r="R22" s="22"/>
      <c r="S22" s="21">
        <v>2</v>
      </c>
      <c r="T22" s="59" t="s">
        <v>76</v>
      </c>
      <c r="U22" s="70"/>
      <c r="V22" s="46"/>
      <c r="W22" s="71"/>
      <c r="X22" s="70"/>
      <c r="Y22" s="46"/>
      <c r="Z22" s="71"/>
      <c r="AA22" s="70"/>
      <c r="AB22" s="46"/>
      <c r="AC22" s="71"/>
      <c r="AD22" s="24" t="s">
        <v>85</v>
      </c>
      <c r="AE22" s="143" t="s">
        <v>290</v>
      </c>
    </row>
    <row r="23" spans="1:31" s="6" customFormat="1" ht="12.75">
      <c r="A23" s="158" t="s">
        <v>72</v>
      </c>
      <c r="B23" s="158" t="s">
        <v>73</v>
      </c>
      <c r="C23" s="99"/>
      <c r="D23" s="85"/>
      <c r="E23" s="85"/>
      <c r="F23" s="85"/>
      <c r="G23" s="85"/>
      <c r="H23" s="85"/>
      <c r="I23" s="12"/>
      <c r="J23" s="12"/>
      <c r="K23" s="107" t="s">
        <v>52</v>
      </c>
      <c r="L23" s="12" t="s">
        <v>32</v>
      </c>
      <c r="M23" s="12"/>
      <c r="N23" s="11"/>
      <c r="O23" s="21"/>
      <c r="P23" s="14">
        <v>2</v>
      </c>
      <c r="Q23" s="14"/>
      <c r="R23" s="22"/>
      <c r="S23" s="21">
        <v>2</v>
      </c>
      <c r="T23" s="59" t="s">
        <v>79</v>
      </c>
      <c r="U23" s="20" t="s">
        <v>33</v>
      </c>
      <c r="V23" s="113" t="str">
        <f>'Matematikatanár közös rész'!A29</f>
        <v>mm5t1ge3</v>
      </c>
      <c r="W23" s="114" t="str">
        <f>'Matematikatanár közös rész'!B29</f>
        <v>Analitikus geometriaE-tk</v>
      </c>
      <c r="X23" s="20" t="s">
        <v>33</v>
      </c>
      <c r="Y23" s="113" t="str">
        <f>'Matematikatanár közös rész'!A34</f>
        <v>mm5t1an4</v>
      </c>
      <c r="Z23" s="114" t="str">
        <f>'Matematikatanár közös rész'!B34</f>
        <v>Egyváltozós analízis2E-tk</v>
      </c>
      <c r="AA23" s="21" t="s">
        <v>33</v>
      </c>
      <c r="AB23" s="133" t="str">
        <f>'Matematikatanár közös rész'!A24</f>
        <v>mm5t1al2</v>
      </c>
      <c r="AC23" s="140" t="str">
        <f>'Matematikatanár közös rész'!B24</f>
        <v>Algebra és számelmélet2E-tk</v>
      </c>
      <c r="AD23" s="24" t="s">
        <v>84</v>
      </c>
      <c r="AE23" s="143" t="s">
        <v>291</v>
      </c>
    </row>
    <row r="24" spans="1:31" s="6" customFormat="1" ht="12.75">
      <c r="A24" s="116" t="s">
        <v>127</v>
      </c>
      <c r="B24" s="117" t="s">
        <v>128</v>
      </c>
      <c r="C24" s="99"/>
      <c r="D24" s="85"/>
      <c r="E24" s="85"/>
      <c r="F24" s="85"/>
      <c r="G24" s="85"/>
      <c r="H24" s="85"/>
      <c r="I24" s="12"/>
      <c r="J24" s="107" t="s">
        <v>52</v>
      </c>
      <c r="K24" s="12"/>
      <c r="L24" s="12" t="s">
        <v>32</v>
      </c>
      <c r="M24" s="12"/>
      <c r="N24" s="11"/>
      <c r="O24" s="21">
        <v>3</v>
      </c>
      <c r="P24" s="14"/>
      <c r="Q24" s="14"/>
      <c r="R24" s="22"/>
      <c r="S24" s="21">
        <v>6</v>
      </c>
      <c r="T24" s="59" t="s">
        <v>76</v>
      </c>
      <c r="U24" s="20" t="s">
        <v>33</v>
      </c>
      <c r="V24" s="113" t="str">
        <f>'Matematikatanár közös rész'!A41</f>
        <v>mm5t1vs5</v>
      </c>
      <c r="W24" s="114" t="str">
        <f>'Matematikatanár közös rész'!B41</f>
        <v>Valószínűségszámítás1E-tk</v>
      </c>
      <c r="X24" s="69" t="s">
        <v>42</v>
      </c>
      <c r="Y24" s="123" t="str">
        <f>A25</f>
        <v>mm5t2vs10g</v>
      </c>
      <c r="Z24" s="124" t="str">
        <f>B25</f>
        <v>Valószínűségszámítás2G-tg</v>
      </c>
      <c r="AA24" s="70"/>
      <c r="AB24" s="46"/>
      <c r="AC24" s="71"/>
      <c r="AD24" s="24" t="s">
        <v>140</v>
      </c>
      <c r="AE24" s="72" t="s">
        <v>292</v>
      </c>
    </row>
    <row r="25" spans="1:31" s="6" customFormat="1" ht="12.75">
      <c r="A25" s="116" t="s">
        <v>129</v>
      </c>
      <c r="B25" s="117" t="s">
        <v>136</v>
      </c>
      <c r="C25" s="99"/>
      <c r="D25" s="85"/>
      <c r="E25" s="85"/>
      <c r="F25" s="85"/>
      <c r="G25" s="85"/>
      <c r="H25" s="85"/>
      <c r="I25" s="12"/>
      <c r="J25" s="107" t="s">
        <v>52</v>
      </c>
      <c r="K25" s="12"/>
      <c r="L25" s="12" t="s">
        <v>32</v>
      </c>
      <c r="M25" s="12"/>
      <c r="N25" s="11"/>
      <c r="O25" s="21"/>
      <c r="P25" s="14">
        <v>2</v>
      </c>
      <c r="Q25" s="14"/>
      <c r="R25" s="22"/>
      <c r="S25" s="21">
        <v>0</v>
      </c>
      <c r="T25" s="59" t="s">
        <v>78</v>
      </c>
      <c r="U25" s="20" t="s">
        <v>33</v>
      </c>
      <c r="V25" s="113" t="str">
        <f>'Matematikatanár közös rész'!A41</f>
        <v>mm5t1vs5</v>
      </c>
      <c r="W25" s="114" t="str">
        <f>'Matematikatanár közös rész'!B41</f>
        <v>Valószínűségszámítás1E-tk</v>
      </c>
      <c r="X25" s="70"/>
      <c r="Y25" s="46"/>
      <c r="Z25" s="71"/>
      <c r="AA25" s="70"/>
      <c r="AB25" s="46"/>
      <c r="AC25" s="71"/>
      <c r="AD25" s="24" t="s">
        <v>140</v>
      </c>
      <c r="AE25" s="143" t="s">
        <v>293</v>
      </c>
    </row>
    <row r="26" spans="1:31" s="6" customFormat="1" ht="12.75">
      <c r="A26" s="293" t="s">
        <v>34</v>
      </c>
      <c r="B26" s="294"/>
      <c r="C26" s="95">
        <f aca="true" t="shared" si="0" ref="C26:N26">SUMIF(C7:C25,"=x",$O7:$O25)+SUMIF(C7:C25,"=x",$P7:$P25)+SUMIF(C7:C25,"=x",$Q7:$Q25)</f>
        <v>0</v>
      </c>
      <c r="D26" s="87">
        <f t="shared" si="0"/>
        <v>0</v>
      </c>
      <c r="E26" s="87">
        <f t="shared" si="0"/>
        <v>0</v>
      </c>
      <c r="F26" s="87">
        <f t="shared" si="0"/>
        <v>0</v>
      </c>
      <c r="G26" s="87">
        <f t="shared" si="0"/>
        <v>0</v>
      </c>
      <c r="H26" s="87">
        <f t="shared" si="0"/>
        <v>0</v>
      </c>
      <c r="I26" s="29">
        <f t="shared" si="0"/>
        <v>10</v>
      </c>
      <c r="J26" s="29">
        <f t="shared" si="0"/>
        <v>10</v>
      </c>
      <c r="K26" s="29">
        <f t="shared" si="0"/>
        <v>10</v>
      </c>
      <c r="L26" s="29">
        <f t="shared" si="0"/>
        <v>9</v>
      </c>
      <c r="M26" s="29">
        <f t="shared" si="0"/>
        <v>0</v>
      </c>
      <c r="N26" s="30">
        <f t="shared" si="0"/>
        <v>0</v>
      </c>
      <c r="O26" s="295">
        <f>SUM(C26:N26)</f>
        <v>39</v>
      </c>
      <c r="P26" s="296"/>
      <c r="Q26" s="296"/>
      <c r="R26" s="296"/>
      <c r="S26" s="296"/>
      <c r="T26" s="297"/>
      <c r="U26" s="271"/>
      <c r="V26" s="272"/>
      <c r="W26" s="272"/>
      <c r="X26" s="272"/>
      <c r="Y26" s="272"/>
      <c r="Z26" s="272"/>
      <c r="AA26" s="272"/>
      <c r="AB26" s="272"/>
      <c r="AC26" s="272"/>
      <c r="AD26" s="272"/>
      <c r="AE26" s="273"/>
    </row>
    <row r="27" spans="1:31" s="6" customFormat="1" ht="12.75">
      <c r="A27" s="298" t="s">
        <v>35</v>
      </c>
      <c r="B27" s="299"/>
      <c r="C27" s="96">
        <f aca="true" t="shared" si="1" ref="C27:N27">SUMIF(C7:C25,"=x",$S7:$S25)</f>
        <v>0</v>
      </c>
      <c r="D27" s="89">
        <f t="shared" si="1"/>
        <v>0</v>
      </c>
      <c r="E27" s="89">
        <f t="shared" si="1"/>
        <v>0</v>
      </c>
      <c r="F27" s="89">
        <f t="shared" si="1"/>
        <v>0</v>
      </c>
      <c r="G27" s="89">
        <f t="shared" si="1"/>
        <v>0</v>
      </c>
      <c r="H27" s="89">
        <f t="shared" si="1"/>
        <v>0</v>
      </c>
      <c r="I27" s="32">
        <f t="shared" si="1"/>
        <v>12</v>
      </c>
      <c r="J27" s="32">
        <f t="shared" si="1"/>
        <v>12</v>
      </c>
      <c r="K27" s="32">
        <f t="shared" si="1"/>
        <v>12</v>
      </c>
      <c r="L27" s="32">
        <f t="shared" si="1"/>
        <v>10</v>
      </c>
      <c r="M27" s="32">
        <f t="shared" si="1"/>
        <v>0</v>
      </c>
      <c r="N27" s="33">
        <f t="shared" si="1"/>
        <v>0</v>
      </c>
      <c r="O27" s="274">
        <f>SUM(C27:N27)</f>
        <v>46</v>
      </c>
      <c r="P27" s="275"/>
      <c r="Q27" s="275"/>
      <c r="R27" s="275"/>
      <c r="S27" s="275"/>
      <c r="T27" s="276"/>
      <c r="U27" s="277"/>
      <c r="V27" s="278"/>
      <c r="W27" s="278"/>
      <c r="X27" s="278"/>
      <c r="Y27" s="278"/>
      <c r="Z27" s="278"/>
      <c r="AA27" s="278"/>
      <c r="AB27" s="278"/>
      <c r="AC27" s="278"/>
      <c r="AD27" s="278"/>
      <c r="AE27" s="279"/>
    </row>
    <row r="28" spans="1:31" s="6" customFormat="1" ht="12.75">
      <c r="A28" s="306" t="s">
        <v>36</v>
      </c>
      <c r="B28" s="307"/>
      <c r="C28" s="97">
        <f>SUMPRODUCT(--(C7:C25="x"),--($T7:$T25="K(5)"))</f>
        <v>0</v>
      </c>
      <c r="D28" s="91">
        <f aca="true" t="shared" si="2" ref="D28:N28">SUMPRODUCT(--(D7:D25="x"),--($T7:$T25="K(5)"))</f>
        <v>0</v>
      </c>
      <c r="E28" s="91">
        <f t="shared" si="2"/>
        <v>0</v>
      </c>
      <c r="F28" s="91">
        <f t="shared" si="2"/>
        <v>0</v>
      </c>
      <c r="G28" s="91">
        <f t="shared" si="2"/>
        <v>0</v>
      </c>
      <c r="H28" s="91">
        <f t="shared" si="2"/>
        <v>0</v>
      </c>
      <c r="I28" s="91">
        <f t="shared" si="2"/>
        <v>2</v>
      </c>
      <c r="J28" s="91">
        <f t="shared" si="2"/>
        <v>2</v>
      </c>
      <c r="K28" s="91">
        <f t="shared" si="2"/>
        <v>2</v>
      </c>
      <c r="L28" s="91">
        <f t="shared" si="2"/>
        <v>2</v>
      </c>
      <c r="M28" s="91">
        <f t="shared" si="2"/>
        <v>0</v>
      </c>
      <c r="N28" s="92">
        <f t="shared" si="2"/>
        <v>0</v>
      </c>
      <c r="O28" s="308">
        <f>SUM(C28:N28)</f>
        <v>8</v>
      </c>
      <c r="P28" s="309"/>
      <c r="Q28" s="309"/>
      <c r="R28" s="309"/>
      <c r="S28" s="309"/>
      <c r="T28" s="310"/>
      <c r="U28" s="277"/>
      <c r="V28" s="278"/>
      <c r="W28" s="278"/>
      <c r="X28" s="278"/>
      <c r="Y28" s="278"/>
      <c r="Z28" s="278"/>
      <c r="AA28" s="278"/>
      <c r="AB28" s="278"/>
      <c r="AC28" s="278"/>
      <c r="AD28" s="278"/>
      <c r="AE28" s="279"/>
    </row>
    <row r="29" spans="1:31" s="6" customFormat="1" ht="12.75">
      <c r="A29" s="301" t="s">
        <v>93</v>
      </c>
      <c r="B29" s="302"/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4"/>
    </row>
    <row r="30" spans="1:31" s="6" customFormat="1" ht="12.75">
      <c r="A30" s="116" t="s">
        <v>144</v>
      </c>
      <c r="B30" s="117" t="s">
        <v>145</v>
      </c>
      <c r="C30" s="99"/>
      <c r="D30" s="85"/>
      <c r="E30" s="85"/>
      <c r="F30" s="85"/>
      <c r="G30" s="85"/>
      <c r="H30" s="85"/>
      <c r="I30" s="12" t="s">
        <v>32</v>
      </c>
      <c r="J30" s="12"/>
      <c r="K30" s="12"/>
      <c r="L30" s="12"/>
      <c r="M30" s="12"/>
      <c r="N30" s="11"/>
      <c r="O30" s="21"/>
      <c r="P30" s="14">
        <v>2</v>
      </c>
      <c r="Q30" s="14"/>
      <c r="R30" s="22"/>
      <c r="S30" s="21">
        <v>2</v>
      </c>
      <c r="T30" s="59" t="s">
        <v>79</v>
      </c>
      <c r="U30" s="21" t="s">
        <v>33</v>
      </c>
      <c r="V30" s="133" t="str">
        <f>'Matematikatanár közös rész'!A52</f>
        <v>mm5t2mo6</v>
      </c>
      <c r="W30" s="140" t="str">
        <f>'Matematikatanár közös rész'!B52</f>
        <v>A matematika tanítása2G-tk</v>
      </c>
      <c r="X30" s="70" t="s">
        <v>41</v>
      </c>
      <c r="Y30" s="46" t="s">
        <v>41</v>
      </c>
      <c r="Z30" s="71"/>
      <c r="AA30" s="70"/>
      <c r="AB30" s="46"/>
      <c r="AC30" s="71"/>
      <c r="AD30" s="35" t="s">
        <v>148</v>
      </c>
      <c r="AE30" s="143" t="s">
        <v>294</v>
      </c>
    </row>
    <row r="31" spans="1:31" s="6" customFormat="1" ht="12.75">
      <c r="A31" s="116" t="s">
        <v>146</v>
      </c>
      <c r="B31" s="117" t="s">
        <v>147</v>
      </c>
      <c r="C31" s="99"/>
      <c r="D31" s="85"/>
      <c r="E31" s="85"/>
      <c r="F31" s="85"/>
      <c r="G31" s="85"/>
      <c r="H31" s="85"/>
      <c r="I31" s="12"/>
      <c r="J31" s="12" t="s">
        <v>32</v>
      </c>
      <c r="K31" s="12"/>
      <c r="L31" s="12"/>
      <c r="M31" s="12"/>
      <c r="N31" s="11"/>
      <c r="O31" s="21"/>
      <c r="P31" s="14">
        <v>2</v>
      </c>
      <c r="Q31" s="14"/>
      <c r="R31" s="22"/>
      <c r="S31" s="21">
        <v>2</v>
      </c>
      <c r="T31" s="59" t="s">
        <v>79</v>
      </c>
      <c r="U31" s="20" t="s">
        <v>33</v>
      </c>
      <c r="V31" s="113" t="str">
        <f>A30</f>
        <v>mm5t2ms7g</v>
      </c>
      <c r="W31" s="114" t="str">
        <f>B30</f>
        <v>A matematika tanítása3G-tg</v>
      </c>
      <c r="X31" s="20" t="s">
        <v>41</v>
      </c>
      <c r="Y31" s="12" t="s">
        <v>41</v>
      </c>
      <c r="Z31" s="71"/>
      <c r="AA31" s="70"/>
      <c r="AB31" s="46"/>
      <c r="AC31" s="71"/>
      <c r="AD31" s="24" t="s">
        <v>100</v>
      </c>
      <c r="AE31" s="143" t="s">
        <v>295</v>
      </c>
    </row>
    <row r="32" spans="1:31" s="6" customFormat="1" ht="12.75">
      <c r="A32" s="293" t="s">
        <v>34</v>
      </c>
      <c r="B32" s="294"/>
      <c r="C32" s="95">
        <f aca="true" t="shared" si="3" ref="C32:N32">SUMIF(C30:C31,"=x",$O30:$O31)+SUMIF(C30:C31,"=x",$P30:$P31)+SUMIF(C30:C31,"=x",$Q30:$Q31)</f>
        <v>0</v>
      </c>
      <c r="D32" s="87">
        <f t="shared" si="3"/>
        <v>0</v>
      </c>
      <c r="E32" s="87">
        <f t="shared" si="3"/>
        <v>0</v>
      </c>
      <c r="F32" s="87">
        <f t="shared" si="3"/>
        <v>0</v>
      </c>
      <c r="G32" s="87">
        <f t="shared" si="3"/>
        <v>0</v>
      </c>
      <c r="H32" s="87">
        <f t="shared" si="3"/>
        <v>0</v>
      </c>
      <c r="I32" s="29">
        <f t="shared" si="3"/>
        <v>2</v>
      </c>
      <c r="J32" s="29">
        <f t="shared" si="3"/>
        <v>2</v>
      </c>
      <c r="K32" s="29">
        <f t="shared" si="3"/>
        <v>0</v>
      </c>
      <c r="L32" s="29">
        <f t="shared" si="3"/>
        <v>0</v>
      </c>
      <c r="M32" s="29">
        <f t="shared" si="3"/>
        <v>0</v>
      </c>
      <c r="N32" s="30">
        <f t="shared" si="3"/>
        <v>0</v>
      </c>
      <c r="O32" s="295">
        <f>SUM(C32:N32)</f>
        <v>4</v>
      </c>
      <c r="P32" s="296"/>
      <c r="Q32" s="296"/>
      <c r="R32" s="296"/>
      <c r="S32" s="296"/>
      <c r="T32" s="297"/>
      <c r="U32" s="271"/>
      <c r="V32" s="272"/>
      <c r="W32" s="272"/>
      <c r="X32" s="272"/>
      <c r="Y32" s="272"/>
      <c r="Z32" s="272"/>
      <c r="AA32" s="272"/>
      <c r="AB32" s="272"/>
      <c r="AC32" s="272"/>
      <c r="AD32" s="272"/>
      <c r="AE32" s="273"/>
    </row>
    <row r="33" spans="1:31" s="6" customFormat="1" ht="12.75">
      <c r="A33" s="298" t="s">
        <v>35</v>
      </c>
      <c r="B33" s="299"/>
      <c r="C33" s="96">
        <f aca="true" t="shared" si="4" ref="C33:N33">SUMIF(C30:C31,"=x",$S30:$S31)</f>
        <v>0</v>
      </c>
      <c r="D33" s="89">
        <f t="shared" si="4"/>
        <v>0</v>
      </c>
      <c r="E33" s="89">
        <f t="shared" si="4"/>
        <v>0</v>
      </c>
      <c r="F33" s="89">
        <f t="shared" si="4"/>
        <v>0</v>
      </c>
      <c r="G33" s="89">
        <f t="shared" si="4"/>
        <v>0</v>
      </c>
      <c r="H33" s="89">
        <f t="shared" si="4"/>
        <v>0</v>
      </c>
      <c r="I33" s="32">
        <f t="shared" si="4"/>
        <v>2</v>
      </c>
      <c r="J33" s="32">
        <f t="shared" si="4"/>
        <v>2</v>
      </c>
      <c r="K33" s="32">
        <f t="shared" si="4"/>
        <v>0</v>
      </c>
      <c r="L33" s="32">
        <f t="shared" si="4"/>
        <v>0</v>
      </c>
      <c r="M33" s="32">
        <f t="shared" si="4"/>
        <v>0</v>
      </c>
      <c r="N33" s="33">
        <f t="shared" si="4"/>
        <v>0</v>
      </c>
      <c r="O33" s="274">
        <f>SUM(C33:N33)</f>
        <v>4</v>
      </c>
      <c r="P33" s="275"/>
      <c r="Q33" s="275"/>
      <c r="R33" s="275"/>
      <c r="S33" s="275"/>
      <c r="T33" s="276"/>
      <c r="U33" s="277"/>
      <c r="V33" s="278"/>
      <c r="W33" s="278"/>
      <c r="X33" s="278"/>
      <c r="Y33" s="278"/>
      <c r="Z33" s="278"/>
      <c r="AA33" s="278"/>
      <c r="AB33" s="278"/>
      <c r="AC33" s="278"/>
      <c r="AD33" s="278"/>
      <c r="AE33" s="279"/>
    </row>
    <row r="34" spans="1:31" s="6" customFormat="1" ht="12.75">
      <c r="A34" s="306" t="s">
        <v>36</v>
      </c>
      <c r="B34" s="307"/>
      <c r="C34" s="97">
        <f>SUMPRODUCT(--(C30:C31="x"),--($T30:$T31="K(5)"))</f>
        <v>0</v>
      </c>
      <c r="D34" s="91">
        <f aca="true" t="shared" si="5" ref="D34:N34">SUMPRODUCT(--(D30:D31="x"),--($T30:$T31="K(5)"))</f>
        <v>0</v>
      </c>
      <c r="E34" s="91">
        <f t="shared" si="5"/>
        <v>0</v>
      </c>
      <c r="F34" s="91">
        <f t="shared" si="5"/>
        <v>0</v>
      </c>
      <c r="G34" s="91">
        <f t="shared" si="5"/>
        <v>0</v>
      </c>
      <c r="H34" s="91">
        <f t="shared" si="5"/>
        <v>0</v>
      </c>
      <c r="I34" s="91">
        <f t="shared" si="5"/>
        <v>0</v>
      </c>
      <c r="J34" s="91">
        <f t="shared" si="5"/>
        <v>0</v>
      </c>
      <c r="K34" s="91">
        <f t="shared" si="5"/>
        <v>0</v>
      </c>
      <c r="L34" s="91">
        <f t="shared" si="5"/>
        <v>0</v>
      </c>
      <c r="M34" s="91">
        <f t="shared" si="5"/>
        <v>0</v>
      </c>
      <c r="N34" s="92">
        <f t="shared" si="5"/>
        <v>0</v>
      </c>
      <c r="O34" s="308">
        <f>SUM(C34:N34)</f>
        <v>0</v>
      </c>
      <c r="P34" s="309"/>
      <c r="Q34" s="309"/>
      <c r="R34" s="309"/>
      <c r="S34" s="309"/>
      <c r="T34" s="310"/>
      <c r="U34" s="277"/>
      <c r="V34" s="278"/>
      <c r="W34" s="278"/>
      <c r="X34" s="278"/>
      <c r="Y34" s="278"/>
      <c r="Z34" s="278"/>
      <c r="AA34" s="278"/>
      <c r="AB34" s="278"/>
      <c r="AC34" s="278"/>
      <c r="AD34" s="278"/>
      <c r="AE34" s="279"/>
    </row>
    <row r="35" spans="1:31" s="6" customFormat="1" ht="12.75">
      <c r="A35" s="301" t="s">
        <v>38</v>
      </c>
      <c r="B35" s="302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23"/>
      <c r="V35" s="323"/>
      <c r="W35" s="323"/>
      <c r="X35" s="323"/>
      <c r="Y35" s="323"/>
      <c r="Z35" s="323"/>
      <c r="AA35" s="323"/>
      <c r="AB35" s="323"/>
      <c r="AC35" s="323"/>
      <c r="AD35" s="323"/>
      <c r="AE35" s="324"/>
    </row>
    <row r="36" spans="1:31" s="6" customFormat="1" ht="12.75">
      <c r="A36" s="23" t="s">
        <v>149</v>
      </c>
      <c r="B36" s="115" t="s">
        <v>150</v>
      </c>
      <c r="C36" s="99"/>
      <c r="D36" s="85"/>
      <c r="E36" s="85"/>
      <c r="F36" s="85"/>
      <c r="G36" s="85"/>
      <c r="H36" s="85"/>
      <c r="I36" s="12"/>
      <c r="J36" s="12"/>
      <c r="K36" s="107" t="s">
        <v>52</v>
      </c>
      <c r="L36" s="12" t="s">
        <v>32</v>
      </c>
      <c r="M36" s="12"/>
      <c r="N36" s="11"/>
      <c r="O36" s="21"/>
      <c r="P36" s="14"/>
      <c r="Q36" s="14"/>
      <c r="R36" s="22"/>
      <c r="S36" s="21">
        <v>2</v>
      </c>
      <c r="T36" s="59" t="s">
        <v>76</v>
      </c>
      <c r="U36" s="69"/>
      <c r="V36" s="43"/>
      <c r="W36" s="65"/>
      <c r="X36" s="64"/>
      <c r="Y36" s="43"/>
      <c r="Z36" s="65"/>
      <c r="AA36" s="70"/>
      <c r="AB36" s="46"/>
      <c r="AC36" s="71"/>
      <c r="AD36" s="35" t="s">
        <v>86</v>
      </c>
      <c r="AE36" s="143" t="s">
        <v>296</v>
      </c>
    </row>
    <row r="37" spans="1:31" s="6" customFormat="1" ht="12.75">
      <c r="A37" s="293" t="s">
        <v>34</v>
      </c>
      <c r="B37" s="294"/>
      <c r="C37" s="95">
        <f aca="true" t="shared" si="6" ref="C37:N37">SUMIF(C36:C36,"=x",$O36:$O36)+SUMIF(C36:C36,"=x",$P36:$P36)+SUMIF(C36:C36,"=x",$Q36:$Q36)</f>
        <v>0</v>
      </c>
      <c r="D37" s="87">
        <f t="shared" si="6"/>
        <v>0</v>
      </c>
      <c r="E37" s="87">
        <f t="shared" si="6"/>
        <v>0</v>
      </c>
      <c r="F37" s="87">
        <f t="shared" si="6"/>
        <v>0</v>
      </c>
      <c r="G37" s="87">
        <f t="shared" si="6"/>
        <v>0</v>
      </c>
      <c r="H37" s="87">
        <f t="shared" si="6"/>
        <v>0</v>
      </c>
      <c r="I37" s="29">
        <f t="shared" si="6"/>
        <v>0</v>
      </c>
      <c r="J37" s="29">
        <f t="shared" si="6"/>
        <v>0</v>
      </c>
      <c r="K37" s="29">
        <f t="shared" si="6"/>
        <v>0</v>
      </c>
      <c r="L37" s="29">
        <f t="shared" si="6"/>
        <v>0</v>
      </c>
      <c r="M37" s="29">
        <f t="shared" si="6"/>
        <v>0</v>
      </c>
      <c r="N37" s="30">
        <f t="shared" si="6"/>
        <v>0</v>
      </c>
      <c r="O37" s="295">
        <f>SUM(C37:N37)</f>
        <v>0</v>
      </c>
      <c r="P37" s="296"/>
      <c r="Q37" s="296"/>
      <c r="R37" s="296"/>
      <c r="S37" s="296"/>
      <c r="T37" s="297"/>
      <c r="U37" s="271"/>
      <c r="V37" s="272"/>
      <c r="W37" s="272"/>
      <c r="X37" s="272"/>
      <c r="Y37" s="272"/>
      <c r="Z37" s="272"/>
      <c r="AA37" s="272"/>
      <c r="AB37" s="272"/>
      <c r="AC37" s="272"/>
      <c r="AD37" s="272"/>
      <c r="AE37" s="273"/>
    </row>
    <row r="38" spans="1:31" s="6" customFormat="1" ht="12.75">
      <c r="A38" s="298" t="s">
        <v>35</v>
      </c>
      <c r="B38" s="299"/>
      <c r="C38" s="96">
        <f aca="true" t="shared" si="7" ref="C38:N38">SUMIF(C36:C36,"=x",$S36:$S36)</f>
        <v>0</v>
      </c>
      <c r="D38" s="89">
        <f t="shared" si="7"/>
        <v>0</v>
      </c>
      <c r="E38" s="89">
        <f t="shared" si="7"/>
        <v>0</v>
      </c>
      <c r="F38" s="89">
        <f t="shared" si="7"/>
        <v>0</v>
      </c>
      <c r="G38" s="89">
        <f t="shared" si="7"/>
        <v>0</v>
      </c>
      <c r="H38" s="89">
        <f t="shared" si="7"/>
        <v>0</v>
      </c>
      <c r="I38" s="32">
        <f t="shared" si="7"/>
        <v>0</v>
      </c>
      <c r="J38" s="32">
        <f t="shared" si="7"/>
        <v>0</v>
      </c>
      <c r="K38" s="32">
        <f t="shared" si="7"/>
        <v>0</v>
      </c>
      <c r="L38" s="32">
        <f t="shared" si="7"/>
        <v>2</v>
      </c>
      <c r="M38" s="32">
        <f t="shared" si="7"/>
        <v>0</v>
      </c>
      <c r="N38" s="33">
        <f t="shared" si="7"/>
        <v>0</v>
      </c>
      <c r="O38" s="274">
        <f>SUM(C38:N38)</f>
        <v>2</v>
      </c>
      <c r="P38" s="275"/>
      <c r="Q38" s="275"/>
      <c r="R38" s="275"/>
      <c r="S38" s="275"/>
      <c r="T38" s="276"/>
      <c r="U38" s="277"/>
      <c r="V38" s="278"/>
      <c r="W38" s="278"/>
      <c r="X38" s="278"/>
      <c r="Y38" s="278"/>
      <c r="Z38" s="278"/>
      <c r="AA38" s="278"/>
      <c r="AB38" s="278"/>
      <c r="AC38" s="278"/>
      <c r="AD38" s="278"/>
      <c r="AE38" s="279"/>
    </row>
    <row r="39" spans="1:31" s="6" customFormat="1" ht="12.75">
      <c r="A39" s="306" t="s">
        <v>36</v>
      </c>
      <c r="B39" s="307"/>
      <c r="C39" s="97">
        <f>SUMPRODUCT(--(C36:C36="x"),--($T36:$T36="K(5)"))</f>
        <v>0</v>
      </c>
      <c r="D39" s="91">
        <f aca="true" t="shared" si="8" ref="D39:N39">SUMPRODUCT(--(D36:D36="x"),--($T36:$T36="K(5)"))</f>
        <v>0</v>
      </c>
      <c r="E39" s="91">
        <f t="shared" si="8"/>
        <v>0</v>
      </c>
      <c r="F39" s="91">
        <f t="shared" si="8"/>
        <v>0</v>
      </c>
      <c r="G39" s="91">
        <f t="shared" si="8"/>
        <v>0</v>
      </c>
      <c r="H39" s="91">
        <f t="shared" si="8"/>
        <v>0</v>
      </c>
      <c r="I39" s="91">
        <f t="shared" si="8"/>
        <v>0</v>
      </c>
      <c r="J39" s="91">
        <f t="shared" si="8"/>
        <v>0</v>
      </c>
      <c r="K39" s="91">
        <f t="shared" si="8"/>
        <v>0</v>
      </c>
      <c r="L39" s="91">
        <f t="shared" si="8"/>
        <v>1</v>
      </c>
      <c r="M39" s="91">
        <f t="shared" si="8"/>
        <v>0</v>
      </c>
      <c r="N39" s="92">
        <f t="shared" si="8"/>
        <v>0</v>
      </c>
      <c r="O39" s="308">
        <f>SUM(C39:N39)</f>
        <v>1</v>
      </c>
      <c r="P39" s="309"/>
      <c r="Q39" s="309"/>
      <c r="R39" s="309"/>
      <c r="S39" s="309"/>
      <c r="T39" s="310"/>
      <c r="U39" s="277"/>
      <c r="V39" s="278"/>
      <c r="W39" s="278"/>
      <c r="X39" s="278"/>
      <c r="Y39" s="278"/>
      <c r="Z39" s="278"/>
      <c r="AA39" s="278"/>
      <c r="AB39" s="278"/>
      <c r="AC39" s="278"/>
      <c r="AD39" s="278"/>
      <c r="AE39" s="279"/>
    </row>
    <row r="40" spans="1:31" s="6" customFormat="1" ht="12.75">
      <c r="A40" s="301" t="s">
        <v>39</v>
      </c>
      <c r="B40" s="302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23"/>
      <c r="V40" s="323"/>
      <c r="W40" s="323"/>
      <c r="X40" s="323"/>
      <c r="Y40" s="323"/>
      <c r="Z40" s="323"/>
      <c r="AA40" s="323"/>
      <c r="AB40" s="323"/>
      <c r="AC40" s="323"/>
      <c r="AD40" s="323"/>
      <c r="AE40" s="324"/>
    </row>
    <row r="41" spans="1:31" s="6" customFormat="1" ht="12.75">
      <c r="A41" s="116" t="s">
        <v>151</v>
      </c>
      <c r="B41" s="118" t="s">
        <v>158</v>
      </c>
      <c r="C41" s="99"/>
      <c r="D41" s="85"/>
      <c r="E41" s="85"/>
      <c r="F41" s="85"/>
      <c r="G41" s="85"/>
      <c r="H41" s="85"/>
      <c r="I41" s="12"/>
      <c r="J41" s="12"/>
      <c r="K41" s="12" t="s">
        <v>52</v>
      </c>
      <c r="L41" s="12" t="s">
        <v>32</v>
      </c>
      <c r="M41" s="12"/>
      <c r="N41" s="11"/>
      <c r="O41" s="21"/>
      <c r="P41" s="14">
        <v>2</v>
      </c>
      <c r="Q41" s="14"/>
      <c r="R41" s="22"/>
      <c r="S41" s="21">
        <v>2</v>
      </c>
      <c r="T41" s="59" t="s">
        <v>79</v>
      </c>
      <c r="U41" s="20" t="s">
        <v>33</v>
      </c>
      <c r="V41" s="113" t="str">
        <f>A31</f>
        <v>mm5t2ms8g</v>
      </c>
      <c r="W41" s="114" t="str">
        <f>B31</f>
        <v>A matematika tanítása4G-tg</v>
      </c>
      <c r="X41" s="21" t="s">
        <v>33</v>
      </c>
      <c r="Y41" s="133" t="str">
        <f>A9</f>
        <v>mm5t2el7g</v>
      </c>
      <c r="Z41" s="140" t="str">
        <f>B9</f>
        <v>Elemi matematika5G-tg</v>
      </c>
      <c r="AA41" s="70"/>
      <c r="AB41" s="46"/>
      <c r="AC41" s="73"/>
      <c r="AD41" s="24" t="s">
        <v>100</v>
      </c>
      <c r="AE41" s="73" t="s">
        <v>297</v>
      </c>
    </row>
    <row r="42" spans="1:31" s="6" customFormat="1" ht="12.75">
      <c r="A42" s="158" t="s">
        <v>231</v>
      </c>
      <c r="B42" s="125" t="s">
        <v>152</v>
      </c>
      <c r="C42" s="99"/>
      <c r="D42" s="85"/>
      <c r="E42" s="85"/>
      <c r="F42" s="85"/>
      <c r="G42" s="85"/>
      <c r="H42" s="85"/>
      <c r="I42" s="12"/>
      <c r="J42" s="12"/>
      <c r="K42" s="12"/>
      <c r="L42" s="107" t="s">
        <v>52</v>
      </c>
      <c r="M42" s="12" t="s">
        <v>32</v>
      </c>
      <c r="N42" s="11"/>
      <c r="O42" s="21"/>
      <c r="P42" s="14">
        <v>1</v>
      </c>
      <c r="Q42" s="14"/>
      <c r="R42" s="22"/>
      <c r="S42" s="21">
        <v>1</v>
      </c>
      <c r="T42" s="59" t="s">
        <v>157</v>
      </c>
      <c r="U42" s="70"/>
      <c r="V42" s="46"/>
      <c r="W42" s="73"/>
      <c r="X42" s="70"/>
      <c r="Y42" s="46"/>
      <c r="Z42" s="73"/>
      <c r="AA42" s="70"/>
      <c r="AB42" s="46"/>
      <c r="AC42" s="73"/>
      <c r="AD42" s="24" t="s">
        <v>143</v>
      </c>
      <c r="AE42" s="73" t="s">
        <v>298</v>
      </c>
    </row>
    <row r="43" spans="1:31" s="6" customFormat="1" ht="12.75">
      <c r="A43" s="158" t="s">
        <v>232</v>
      </c>
      <c r="B43" s="125" t="s">
        <v>153</v>
      </c>
      <c r="C43" s="99"/>
      <c r="D43" s="85"/>
      <c r="E43" s="85"/>
      <c r="F43" s="85"/>
      <c r="G43" s="85"/>
      <c r="H43" s="85"/>
      <c r="I43" s="12"/>
      <c r="J43" s="12"/>
      <c r="K43" s="12"/>
      <c r="L43" s="12"/>
      <c r="M43" s="107" t="s">
        <v>52</v>
      </c>
      <c r="N43" s="11" t="s">
        <v>32</v>
      </c>
      <c r="O43" s="21"/>
      <c r="P43" s="14">
        <v>1</v>
      </c>
      <c r="Q43" s="14"/>
      <c r="R43" s="22"/>
      <c r="S43" s="21">
        <v>1</v>
      </c>
      <c r="T43" s="59" t="s">
        <v>157</v>
      </c>
      <c r="U43" s="21"/>
      <c r="V43" s="14"/>
      <c r="W43" s="160"/>
      <c r="X43" s="20"/>
      <c r="Y43" s="113"/>
      <c r="Z43" s="114"/>
      <c r="AA43" s="70"/>
      <c r="AB43" s="46"/>
      <c r="AC43" s="73"/>
      <c r="AD43" s="24" t="s">
        <v>143</v>
      </c>
      <c r="AE43" s="73" t="s">
        <v>299</v>
      </c>
    </row>
    <row r="44" spans="1:31" s="6" customFormat="1" ht="12.75">
      <c r="A44" s="293" t="s">
        <v>34</v>
      </c>
      <c r="B44" s="294"/>
      <c r="C44" s="95">
        <f aca="true" t="shared" si="9" ref="C44:N44">SUMIF(C41:C43,"=x",$O41:$O43)+SUMIF(C41:C43,"=x",$P41:$P43)+SUMIF(C41:C43,"=x",$Q41:$Q43)</f>
        <v>0</v>
      </c>
      <c r="D44" s="87">
        <f t="shared" si="9"/>
        <v>0</v>
      </c>
      <c r="E44" s="87">
        <f t="shared" si="9"/>
        <v>0</v>
      </c>
      <c r="F44" s="87">
        <f t="shared" si="9"/>
        <v>0</v>
      </c>
      <c r="G44" s="87">
        <f t="shared" si="9"/>
        <v>0</v>
      </c>
      <c r="H44" s="87">
        <f t="shared" si="9"/>
        <v>0</v>
      </c>
      <c r="I44" s="29">
        <f t="shared" si="9"/>
        <v>0</v>
      </c>
      <c r="J44" s="29">
        <f t="shared" si="9"/>
        <v>0</v>
      </c>
      <c r="K44" s="29">
        <f t="shared" si="9"/>
        <v>0</v>
      </c>
      <c r="L44" s="29">
        <f t="shared" si="9"/>
        <v>2</v>
      </c>
      <c r="M44" s="29">
        <f t="shared" si="9"/>
        <v>1</v>
      </c>
      <c r="N44" s="30">
        <f t="shared" si="9"/>
        <v>1</v>
      </c>
      <c r="O44" s="295">
        <f>SUM(C44:N44)</f>
        <v>4</v>
      </c>
      <c r="P44" s="296"/>
      <c r="Q44" s="296"/>
      <c r="R44" s="296"/>
      <c r="S44" s="296"/>
      <c r="T44" s="297"/>
      <c r="U44" s="271"/>
      <c r="V44" s="272"/>
      <c r="W44" s="272"/>
      <c r="X44" s="272"/>
      <c r="Y44" s="272"/>
      <c r="Z44" s="272"/>
      <c r="AA44" s="272"/>
      <c r="AB44" s="272"/>
      <c r="AC44" s="272"/>
      <c r="AD44" s="272"/>
      <c r="AE44" s="273"/>
    </row>
    <row r="45" spans="1:31" s="6" customFormat="1" ht="12.75">
      <c r="A45" s="298" t="s">
        <v>35</v>
      </c>
      <c r="B45" s="299"/>
      <c r="C45" s="96">
        <f aca="true" t="shared" si="10" ref="C45:N45">SUMIF(C41:C43,"=x",$S41:$S43)</f>
        <v>0</v>
      </c>
      <c r="D45" s="89">
        <f t="shared" si="10"/>
        <v>0</v>
      </c>
      <c r="E45" s="89">
        <f t="shared" si="10"/>
        <v>0</v>
      </c>
      <c r="F45" s="89">
        <f t="shared" si="10"/>
        <v>0</v>
      </c>
      <c r="G45" s="89">
        <f t="shared" si="10"/>
        <v>0</v>
      </c>
      <c r="H45" s="89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2</v>
      </c>
      <c r="M45" s="32">
        <f t="shared" si="10"/>
        <v>1</v>
      </c>
      <c r="N45" s="33">
        <f t="shared" si="10"/>
        <v>1</v>
      </c>
      <c r="O45" s="274">
        <f>SUM(C45:N45)</f>
        <v>4</v>
      </c>
      <c r="P45" s="275"/>
      <c r="Q45" s="275"/>
      <c r="R45" s="275"/>
      <c r="S45" s="275"/>
      <c r="T45" s="276"/>
      <c r="U45" s="277"/>
      <c r="V45" s="278"/>
      <c r="W45" s="278"/>
      <c r="X45" s="278"/>
      <c r="Y45" s="278"/>
      <c r="Z45" s="278"/>
      <c r="AA45" s="278"/>
      <c r="AB45" s="278"/>
      <c r="AC45" s="278"/>
      <c r="AD45" s="278"/>
      <c r="AE45" s="279"/>
    </row>
    <row r="46" spans="1:31" s="6" customFormat="1" ht="12.75">
      <c r="A46" s="306" t="s">
        <v>36</v>
      </c>
      <c r="B46" s="307"/>
      <c r="C46" s="97">
        <f>SUMPRODUCT(--(C41:C43="x"),--($T41:$T43="K(5)"))</f>
        <v>0</v>
      </c>
      <c r="D46" s="91">
        <f aca="true" t="shared" si="11" ref="D46:N46">SUMPRODUCT(--(D41:D43="x"),--($T41:$T43="K(5)"))</f>
        <v>0</v>
      </c>
      <c r="E46" s="91">
        <f t="shared" si="11"/>
        <v>0</v>
      </c>
      <c r="F46" s="91">
        <f t="shared" si="11"/>
        <v>0</v>
      </c>
      <c r="G46" s="91">
        <f t="shared" si="11"/>
        <v>0</v>
      </c>
      <c r="H46" s="91">
        <f t="shared" si="11"/>
        <v>0</v>
      </c>
      <c r="I46" s="91">
        <f t="shared" si="11"/>
        <v>0</v>
      </c>
      <c r="J46" s="91">
        <f t="shared" si="11"/>
        <v>0</v>
      </c>
      <c r="K46" s="91">
        <f t="shared" si="11"/>
        <v>0</v>
      </c>
      <c r="L46" s="91">
        <f t="shared" si="11"/>
        <v>0</v>
      </c>
      <c r="M46" s="91">
        <f t="shared" si="11"/>
        <v>0</v>
      </c>
      <c r="N46" s="92">
        <f t="shared" si="11"/>
        <v>0</v>
      </c>
      <c r="O46" s="308">
        <f>SUM(C46:N46)</f>
        <v>0</v>
      </c>
      <c r="P46" s="309"/>
      <c r="Q46" s="309"/>
      <c r="R46" s="309"/>
      <c r="S46" s="309"/>
      <c r="T46" s="310"/>
      <c r="U46" s="277"/>
      <c r="V46" s="278"/>
      <c r="W46" s="278"/>
      <c r="X46" s="278"/>
      <c r="Y46" s="278"/>
      <c r="Z46" s="278"/>
      <c r="AA46" s="278"/>
      <c r="AB46" s="278"/>
      <c r="AC46" s="278"/>
      <c r="AD46" s="278"/>
      <c r="AE46" s="279"/>
    </row>
    <row r="47" spans="1:31" s="6" customFormat="1" ht="12.75">
      <c r="A47" s="301" t="s">
        <v>9</v>
      </c>
      <c r="B47" s="302"/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6"/>
    </row>
    <row r="48" spans="1:31" s="6" customFormat="1" ht="12.75">
      <c r="A48" s="293" t="s">
        <v>34</v>
      </c>
      <c r="B48" s="294"/>
      <c r="C48" s="95">
        <f aca="true" t="shared" si="12" ref="C48:N50">SUMIF($A3:$A47,$A48,C3:C47)</f>
        <v>0</v>
      </c>
      <c r="D48" s="87">
        <f t="shared" si="12"/>
        <v>0</v>
      </c>
      <c r="E48" s="87">
        <f t="shared" si="12"/>
        <v>0</v>
      </c>
      <c r="F48" s="87">
        <f t="shared" si="12"/>
        <v>0</v>
      </c>
      <c r="G48" s="87">
        <f t="shared" si="12"/>
        <v>0</v>
      </c>
      <c r="H48" s="87">
        <f t="shared" si="12"/>
        <v>0</v>
      </c>
      <c r="I48" s="29">
        <f t="shared" si="12"/>
        <v>12</v>
      </c>
      <c r="J48" s="29">
        <f t="shared" si="12"/>
        <v>12</v>
      </c>
      <c r="K48" s="29">
        <f t="shared" si="12"/>
        <v>10</v>
      </c>
      <c r="L48" s="29">
        <f t="shared" si="12"/>
        <v>11</v>
      </c>
      <c r="M48" s="29">
        <f t="shared" si="12"/>
        <v>1</v>
      </c>
      <c r="N48" s="30">
        <f t="shared" si="12"/>
        <v>1</v>
      </c>
      <c r="O48" s="295">
        <f>SUM(C48:N48)</f>
        <v>47</v>
      </c>
      <c r="P48" s="296"/>
      <c r="Q48" s="296"/>
      <c r="R48" s="296"/>
      <c r="S48" s="296"/>
      <c r="T48" s="297"/>
      <c r="U48" s="277"/>
      <c r="V48" s="278"/>
      <c r="W48" s="278"/>
      <c r="X48" s="278"/>
      <c r="Y48" s="278"/>
      <c r="Z48" s="278"/>
      <c r="AA48" s="278"/>
      <c r="AB48" s="278"/>
      <c r="AC48" s="278"/>
      <c r="AD48" s="278"/>
      <c r="AE48" s="279"/>
    </row>
    <row r="49" spans="1:31" s="6" customFormat="1" ht="12.75">
      <c r="A49" s="298" t="s">
        <v>35</v>
      </c>
      <c r="B49" s="299"/>
      <c r="C49" s="96">
        <f t="shared" si="12"/>
        <v>0</v>
      </c>
      <c r="D49" s="89">
        <f t="shared" si="12"/>
        <v>0</v>
      </c>
      <c r="E49" s="89">
        <f t="shared" si="12"/>
        <v>0</v>
      </c>
      <c r="F49" s="89">
        <f t="shared" si="12"/>
        <v>0</v>
      </c>
      <c r="G49" s="89">
        <f t="shared" si="12"/>
        <v>0</v>
      </c>
      <c r="H49" s="89">
        <f t="shared" si="12"/>
        <v>0</v>
      </c>
      <c r="I49" s="32">
        <f t="shared" si="12"/>
        <v>14</v>
      </c>
      <c r="J49" s="32">
        <f t="shared" si="12"/>
        <v>14</v>
      </c>
      <c r="K49" s="32">
        <f t="shared" si="12"/>
        <v>12</v>
      </c>
      <c r="L49" s="32">
        <f t="shared" si="12"/>
        <v>14</v>
      </c>
      <c r="M49" s="32">
        <f t="shared" si="12"/>
        <v>1</v>
      </c>
      <c r="N49" s="33">
        <f t="shared" si="12"/>
        <v>1</v>
      </c>
      <c r="O49" s="274">
        <f>SUM(C49:N49)</f>
        <v>56</v>
      </c>
      <c r="P49" s="275"/>
      <c r="Q49" s="275"/>
      <c r="R49" s="275"/>
      <c r="S49" s="275"/>
      <c r="T49" s="276"/>
      <c r="U49" s="277"/>
      <c r="V49" s="278"/>
      <c r="W49" s="278"/>
      <c r="X49" s="278"/>
      <c r="Y49" s="278"/>
      <c r="Z49" s="278"/>
      <c r="AA49" s="278"/>
      <c r="AB49" s="278"/>
      <c r="AC49" s="278"/>
      <c r="AD49" s="278"/>
      <c r="AE49" s="279"/>
    </row>
    <row r="50" spans="1:31" s="6" customFormat="1" ht="12.75">
      <c r="A50" s="306" t="s">
        <v>36</v>
      </c>
      <c r="B50" s="307"/>
      <c r="C50" s="97">
        <f t="shared" si="12"/>
        <v>0</v>
      </c>
      <c r="D50" s="91">
        <f t="shared" si="12"/>
        <v>0</v>
      </c>
      <c r="E50" s="91">
        <f t="shared" si="12"/>
        <v>0</v>
      </c>
      <c r="F50" s="91">
        <f t="shared" si="12"/>
        <v>0</v>
      </c>
      <c r="G50" s="91">
        <f t="shared" si="12"/>
        <v>0</v>
      </c>
      <c r="H50" s="91">
        <f t="shared" si="12"/>
        <v>0</v>
      </c>
      <c r="I50" s="26">
        <f t="shared" si="12"/>
        <v>2</v>
      </c>
      <c r="J50" s="26">
        <f t="shared" si="12"/>
        <v>2</v>
      </c>
      <c r="K50" s="26">
        <f t="shared" si="12"/>
        <v>2</v>
      </c>
      <c r="L50" s="26">
        <f t="shared" si="12"/>
        <v>3</v>
      </c>
      <c r="M50" s="26">
        <f t="shared" si="12"/>
        <v>0</v>
      </c>
      <c r="N50" s="27">
        <f t="shared" si="12"/>
        <v>0</v>
      </c>
      <c r="O50" s="308">
        <f>SUM(C50:N50)</f>
        <v>9</v>
      </c>
      <c r="P50" s="309"/>
      <c r="Q50" s="309"/>
      <c r="R50" s="309"/>
      <c r="S50" s="309"/>
      <c r="T50" s="310"/>
      <c r="U50" s="277"/>
      <c r="V50" s="278"/>
      <c r="W50" s="278"/>
      <c r="X50" s="278"/>
      <c r="Y50" s="278"/>
      <c r="Z50" s="278"/>
      <c r="AA50" s="278"/>
      <c r="AB50" s="278"/>
      <c r="AC50" s="278"/>
      <c r="AD50" s="278"/>
      <c r="AE50" s="279"/>
    </row>
    <row r="51" spans="1:31" s="6" customFormat="1" ht="13.5" thickBot="1">
      <c r="A51" s="311" t="s">
        <v>40</v>
      </c>
      <c r="B51" s="312"/>
      <c r="C51" s="98"/>
      <c r="D51" s="93"/>
      <c r="E51" s="93"/>
      <c r="F51" s="93"/>
      <c r="G51" s="93"/>
      <c r="H51" s="93"/>
      <c r="I51" s="83">
        <f>11+2</f>
        <v>13</v>
      </c>
      <c r="J51" s="83">
        <f>12+2</f>
        <v>14</v>
      </c>
      <c r="K51" s="83">
        <f>13</f>
        <v>13</v>
      </c>
      <c r="L51" s="83">
        <f>12+2</f>
        <v>14</v>
      </c>
      <c r="M51" s="83">
        <f>0+1</f>
        <v>1</v>
      </c>
      <c r="N51" s="84">
        <f>0+1</f>
        <v>1</v>
      </c>
      <c r="O51" s="313">
        <f>SUM(C51:N51)</f>
        <v>56</v>
      </c>
      <c r="P51" s="314"/>
      <c r="Q51" s="314"/>
      <c r="R51" s="314"/>
      <c r="S51" s="314"/>
      <c r="T51" s="315"/>
      <c r="U51" s="280"/>
      <c r="V51" s="281"/>
      <c r="W51" s="281"/>
      <c r="X51" s="281"/>
      <c r="Y51" s="281"/>
      <c r="Z51" s="281"/>
      <c r="AA51" s="281"/>
      <c r="AB51" s="281"/>
      <c r="AC51" s="281"/>
      <c r="AD51" s="281"/>
      <c r="AE51" s="282"/>
    </row>
    <row r="52" spans="1:30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6" customFormat="1" ht="12.75">
      <c r="A53" s="109" t="s">
        <v>54</v>
      </c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6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6" customFormat="1" ht="12.75">
      <c r="A55" s="108" t="s">
        <v>55</v>
      </c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6" customFormat="1" ht="12.75">
      <c r="A56" s="109" t="s">
        <v>239</v>
      </c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6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6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6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6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6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6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6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7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7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7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7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7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7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7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7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7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8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9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7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7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7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7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7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7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7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7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7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6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7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s="6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s="6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s="6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s="6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s="6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</sheetData>
  <sheetProtection/>
  <mergeCells count="82">
    <mergeCell ref="A1:L1"/>
    <mergeCell ref="O4:R4"/>
    <mergeCell ref="A6:B6"/>
    <mergeCell ref="C6:N6"/>
    <mergeCell ref="O6:T6"/>
    <mergeCell ref="S4:S5"/>
    <mergeCell ref="A2:L2"/>
    <mergeCell ref="A3:L3"/>
    <mergeCell ref="A4:A5"/>
    <mergeCell ref="B4:B5"/>
    <mergeCell ref="C4:N4"/>
    <mergeCell ref="T4:T5"/>
    <mergeCell ref="U29:AE29"/>
    <mergeCell ref="A26:B26"/>
    <mergeCell ref="O26:T26"/>
    <mergeCell ref="A27:B27"/>
    <mergeCell ref="O27:T27"/>
    <mergeCell ref="A28:B28"/>
    <mergeCell ref="O28:T28"/>
    <mergeCell ref="A35:B35"/>
    <mergeCell ref="C35:N35"/>
    <mergeCell ref="O35:T35"/>
    <mergeCell ref="A29:B29"/>
    <mergeCell ref="C29:N29"/>
    <mergeCell ref="O29:T29"/>
    <mergeCell ref="A32:B32"/>
    <mergeCell ref="O32:T32"/>
    <mergeCell ref="A33:B33"/>
    <mergeCell ref="O33:T33"/>
    <mergeCell ref="A34:B34"/>
    <mergeCell ref="O34:T34"/>
    <mergeCell ref="U38:AE38"/>
    <mergeCell ref="U39:AE39"/>
    <mergeCell ref="U40:AE40"/>
    <mergeCell ref="A37:B37"/>
    <mergeCell ref="O37:T37"/>
    <mergeCell ref="A45:B45"/>
    <mergeCell ref="O45:T45"/>
    <mergeCell ref="A46:B46"/>
    <mergeCell ref="O46:T46"/>
    <mergeCell ref="A38:B38"/>
    <mergeCell ref="O38:T38"/>
    <mergeCell ref="A44:B44"/>
    <mergeCell ref="O44:T44"/>
    <mergeCell ref="A40:B40"/>
    <mergeCell ref="C40:N40"/>
    <mergeCell ref="O40:T40"/>
    <mergeCell ref="A39:B39"/>
    <mergeCell ref="O39:T39"/>
    <mergeCell ref="U49:AE49"/>
    <mergeCell ref="U50:AE50"/>
    <mergeCell ref="U51:AE51"/>
    <mergeCell ref="A47:B47"/>
    <mergeCell ref="C47:N47"/>
    <mergeCell ref="O47:T47"/>
    <mergeCell ref="A48:B48"/>
    <mergeCell ref="O48:T48"/>
    <mergeCell ref="A51:B51"/>
    <mergeCell ref="O51:T51"/>
    <mergeCell ref="A49:B49"/>
    <mergeCell ref="O49:T49"/>
    <mergeCell ref="A50:B50"/>
    <mergeCell ref="O50:T50"/>
    <mergeCell ref="AE4:AE5"/>
    <mergeCell ref="U6:AE6"/>
    <mergeCell ref="U26:AE26"/>
    <mergeCell ref="U27:AE27"/>
    <mergeCell ref="U28:AE28"/>
    <mergeCell ref="U4:W5"/>
    <mergeCell ref="X4:Z5"/>
    <mergeCell ref="AA4:AC5"/>
    <mergeCell ref="AD4:AD5"/>
    <mergeCell ref="U32:AE32"/>
    <mergeCell ref="U33:AE33"/>
    <mergeCell ref="U34:AE34"/>
    <mergeCell ref="U35:AE35"/>
    <mergeCell ref="U37:AE37"/>
    <mergeCell ref="U44:AE44"/>
    <mergeCell ref="U45:AE45"/>
    <mergeCell ref="U46:AE46"/>
    <mergeCell ref="U47:AE47"/>
    <mergeCell ref="U48:AE48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  <ignoredErrors>
    <ignoredError sqref="K5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E156"/>
  <sheetViews>
    <sheetView showGridLines="0" zoomScaleSheetLayoutView="100" zoomScalePageLayoutView="0" workbookViewId="0" topLeftCell="A1">
      <pane xSplit="2" ySplit="5" topLeftCell="C21" activePane="bottomRight" state="frozen"/>
      <selection pane="topLeft" activeCell="A59" sqref="A59:A60"/>
      <selection pane="topRight" activeCell="A59" sqref="A59:A60"/>
      <selection pane="bottomLeft" activeCell="A59" sqref="A59:A60"/>
      <selection pane="bottomRight" activeCell="Y25" sqref="Y25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6.2812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43.7109375" style="1" customWidth="1"/>
    <col min="32" max="16384" width="10.7109375" style="1" customWidth="1"/>
  </cols>
  <sheetData>
    <row r="1" spans="1:30" s="2" customFormat="1" ht="25.5">
      <c r="A1" s="316" t="s">
        <v>311</v>
      </c>
      <c r="B1" s="316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317" t="s">
        <v>57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318" t="s">
        <v>313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13"/>
      <c r="N3" s="13"/>
      <c r="O3" s="13"/>
      <c r="P3" s="13"/>
      <c r="Q3" s="13"/>
      <c r="R3" s="13"/>
      <c r="S3" s="13"/>
      <c r="T3" s="5"/>
      <c r="U3" s="5"/>
      <c r="V3" s="132"/>
      <c r="W3" s="132"/>
      <c r="X3" s="3"/>
      <c r="Y3" s="15"/>
      <c r="Z3" s="15"/>
      <c r="AA3" s="3"/>
      <c r="AB3" s="3"/>
      <c r="AC3" s="3"/>
      <c r="AD3" s="4"/>
    </row>
    <row r="4" spans="1:31" ht="18" customHeight="1" thickTop="1">
      <c r="A4" s="283" t="s">
        <v>1</v>
      </c>
      <c r="B4" s="283" t="s">
        <v>0</v>
      </c>
      <c r="C4" s="287" t="s">
        <v>28</v>
      </c>
      <c r="D4" s="288"/>
      <c r="E4" s="288"/>
      <c r="F4" s="288"/>
      <c r="G4" s="288"/>
      <c r="H4" s="289"/>
      <c r="I4" s="289"/>
      <c r="J4" s="289"/>
      <c r="K4" s="289"/>
      <c r="L4" s="289"/>
      <c r="M4" s="289"/>
      <c r="N4" s="290"/>
      <c r="O4" s="287" t="s">
        <v>29</v>
      </c>
      <c r="P4" s="288"/>
      <c r="Q4" s="288"/>
      <c r="R4" s="288"/>
      <c r="S4" s="291" t="s">
        <v>30</v>
      </c>
      <c r="T4" s="319" t="s">
        <v>31</v>
      </c>
      <c r="U4" s="283" t="s">
        <v>2</v>
      </c>
      <c r="V4" s="283"/>
      <c r="W4" s="283"/>
      <c r="X4" s="283" t="s">
        <v>3</v>
      </c>
      <c r="Y4" s="283"/>
      <c r="Z4" s="283"/>
      <c r="AA4" s="283" t="s">
        <v>8</v>
      </c>
      <c r="AB4" s="283"/>
      <c r="AC4" s="283"/>
      <c r="AD4" s="283" t="s">
        <v>4</v>
      </c>
      <c r="AE4" s="283" t="s">
        <v>241</v>
      </c>
    </row>
    <row r="5" spans="1:31" ht="12.75" customHeight="1">
      <c r="A5" s="284"/>
      <c r="B5" s="284"/>
      <c r="C5" s="100">
        <v>1</v>
      </c>
      <c r="D5" s="101">
        <v>2</v>
      </c>
      <c r="E5" s="101">
        <v>3</v>
      </c>
      <c r="F5" s="101">
        <v>4</v>
      </c>
      <c r="G5" s="101">
        <v>5</v>
      </c>
      <c r="H5" s="101">
        <v>6</v>
      </c>
      <c r="I5" s="57">
        <v>7</v>
      </c>
      <c r="J5" s="57">
        <v>8</v>
      </c>
      <c r="K5" s="57">
        <v>9</v>
      </c>
      <c r="L5" s="57">
        <v>10</v>
      </c>
      <c r="M5" s="57">
        <v>11</v>
      </c>
      <c r="N5" s="58">
        <v>12</v>
      </c>
      <c r="O5" s="56" t="s">
        <v>43</v>
      </c>
      <c r="P5" s="57" t="s">
        <v>42</v>
      </c>
      <c r="Q5" s="57" t="s">
        <v>44</v>
      </c>
      <c r="R5" s="57" t="s">
        <v>45</v>
      </c>
      <c r="S5" s="292"/>
      <c r="T5" s="320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</row>
    <row r="6" spans="1:31" s="6" customFormat="1" ht="12.75">
      <c r="A6" s="301" t="s">
        <v>519</v>
      </c>
      <c r="B6" s="302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2"/>
    </row>
    <row r="7" spans="1:31" s="6" customFormat="1" ht="12.75">
      <c r="A7" s="175" t="s">
        <v>520</v>
      </c>
      <c r="B7" s="167" t="s">
        <v>521</v>
      </c>
      <c r="C7" s="99"/>
      <c r="D7" s="85"/>
      <c r="E7" s="210"/>
      <c r="F7" s="210"/>
      <c r="G7" s="210"/>
      <c r="H7" s="210"/>
      <c r="I7" s="14" t="s">
        <v>32</v>
      </c>
      <c r="J7" s="14"/>
      <c r="K7" s="14"/>
      <c r="L7" s="14"/>
      <c r="M7" s="14"/>
      <c r="N7" s="59"/>
      <c r="O7" s="21">
        <v>2</v>
      </c>
      <c r="P7" s="173"/>
      <c r="Q7" s="14"/>
      <c r="R7" s="22"/>
      <c r="S7" s="21">
        <v>2</v>
      </c>
      <c r="T7" s="59" t="s">
        <v>76</v>
      </c>
      <c r="U7" s="169" t="s">
        <v>33</v>
      </c>
      <c r="V7" s="148" t="str">
        <f>'Biológiatanár közös rész'!A27</f>
        <v>bb5t1400</v>
      </c>
      <c r="W7" s="153" t="str">
        <f>'Biológiatanár közös rész'!B27</f>
        <v>Az ember szervezete EA</v>
      </c>
      <c r="X7" s="38" t="s">
        <v>365</v>
      </c>
      <c r="Y7" s="135" t="str">
        <f>A8</f>
        <v>humbiob18go</v>
      </c>
      <c r="Z7" s="142" t="str">
        <f>B8</f>
        <v>Humánbiológia GY</v>
      </c>
      <c r="AA7" s="38"/>
      <c r="AB7" s="37"/>
      <c r="AC7" s="60"/>
      <c r="AD7" s="174" t="s">
        <v>522</v>
      </c>
      <c r="AE7" s="174" t="s">
        <v>523</v>
      </c>
    </row>
    <row r="8" spans="1:31" s="6" customFormat="1" ht="12.75">
      <c r="A8" s="175" t="s">
        <v>524</v>
      </c>
      <c r="B8" s="167" t="s">
        <v>525</v>
      </c>
      <c r="C8" s="99"/>
      <c r="D8" s="85"/>
      <c r="E8" s="210"/>
      <c r="F8" s="210"/>
      <c r="G8" s="210"/>
      <c r="H8" s="210"/>
      <c r="I8" s="14" t="s">
        <v>32</v>
      </c>
      <c r="J8" s="14"/>
      <c r="K8" s="14"/>
      <c r="L8" s="14"/>
      <c r="M8" s="14"/>
      <c r="N8" s="59"/>
      <c r="O8" s="176"/>
      <c r="P8" s="173">
        <v>2</v>
      </c>
      <c r="Q8" s="14"/>
      <c r="R8" s="22"/>
      <c r="S8" s="176">
        <v>2</v>
      </c>
      <c r="T8" s="59" t="s">
        <v>324</v>
      </c>
      <c r="U8" s="169" t="s">
        <v>33</v>
      </c>
      <c r="V8" s="148" t="str">
        <f>'Biológiatanár közös rész'!A27</f>
        <v>bb5t1400</v>
      </c>
      <c r="W8" s="153" t="str">
        <f>'Biológiatanár közös rész'!B27</f>
        <v>Az ember szervezete EA</v>
      </c>
      <c r="X8" s="38" t="s">
        <v>365</v>
      </c>
      <c r="Y8" s="135" t="str">
        <f>A7</f>
        <v>humbiob18eo</v>
      </c>
      <c r="Z8" s="142" t="str">
        <f>B7</f>
        <v>Humánbiológia EA</v>
      </c>
      <c r="AA8" s="38"/>
      <c r="AB8" s="37"/>
      <c r="AC8" s="60"/>
      <c r="AD8" s="174" t="s">
        <v>522</v>
      </c>
      <c r="AE8" s="174" t="s">
        <v>526</v>
      </c>
    </row>
    <row r="9" spans="1:31" s="6" customFormat="1" ht="12.75">
      <c r="A9" s="175" t="s">
        <v>527</v>
      </c>
      <c r="B9" s="167" t="s">
        <v>528</v>
      </c>
      <c r="C9" s="211"/>
      <c r="D9" s="210"/>
      <c r="E9" s="210"/>
      <c r="F9" s="210"/>
      <c r="G9" s="210"/>
      <c r="H9" s="210"/>
      <c r="I9" s="14"/>
      <c r="J9" s="14" t="s">
        <v>32</v>
      </c>
      <c r="K9" s="14"/>
      <c r="L9" s="14"/>
      <c r="M9" s="14"/>
      <c r="N9" s="59"/>
      <c r="O9" s="176">
        <v>2</v>
      </c>
      <c r="P9" s="173"/>
      <c r="Q9" s="14"/>
      <c r="R9" s="22"/>
      <c r="S9" s="21">
        <v>2</v>
      </c>
      <c r="T9" s="59" t="s">
        <v>76</v>
      </c>
      <c r="U9" s="64"/>
      <c r="V9" s="136"/>
      <c r="W9" s="144"/>
      <c r="X9" s="21"/>
      <c r="Y9" s="133"/>
      <c r="Z9" s="140"/>
      <c r="AA9" s="21"/>
      <c r="AB9" s="14"/>
      <c r="AC9" s="59"/>
      <c r="AD9" s="166" t="s">
        <v>529</v>
      </c>
      <c r="AE9" s="166" t="s">
        <v>530</v>
      </c>
    </row>
    <row r="10" spans="1:31" s="6" customFormat="1" ht="12.75">
      <c r="A10" s="175" t="s">
        <v>531</v>
      </c>
      <c r="B10" s="167" t="s">
        <v>532</v>
      </c>
      <c r="C10" s="211"/>
      <c r="D10" s="210"/>
      <c r="E10" s="210"/>
      <c r="F10" s="210"/>
      <c r="G10" s="210"/>
      <c r="H10" s="210"/>
      <c r="I10" s="14"/>
      <c r="J10" s="14" t="s">
        <v>32</v>
      </c>
      <c r="K10" s="14"/>
      <c r="L10" s="14"/>
      <c r="M10" s="14"/>
      <c r="N10" s="59"/>
      <c r="O10" s="21">
        <v>2</v>
      </c>
      <c r="P10" s="173"/>
      <c r="Q10" s="14"/>
      <c r="R10" s="22"/>
      <c r="S10" s="21">
        <v>2</v>
      </c>
      <c r="T10" s="59" t="s">
        <v>76</v>
      </c>
      <c r="U10" s="21"/>
      <c r="V10" s="133"/>
      <c r="W10" s="140"/>
      <c r="X10" s="21"/>
      <c r="Y10" s="133"/>
      <c r="Z10" s="140"/>
      <c r="AA10" s="21"/>
      <c r="AB10" s="14"/>
      <c r="AC10" s="59"/>
      <c r="AD10" s="35" t="s">
        <v>533</v>
      </c>
      <c r="AE10" s="200" t="s">
        <v>534</v>
      </c>
    </row>
    <row r="11" spans="1:31" s="6" customFormat="1" ht="12.75">
      <c r="A11" s="175" t="s">
        <v>535</v>
      </c>
      <c r="B11" t="s">
        <v>536</v>
      </c>
      <c r="C11" s="211"/>
      <c r="D11" s="210"/>
      <c r="E11" s="210"/>
      <c r="F11" s="210"/>
      <c r="G11" s="210"/>
      <c r="H11" s="210"/>
      <c r="I11" s="14" t="s">
        <v>32</v>
      </c>
      <c r="J11" s="14"/>
      <c r="K11" s="14"/>
      <c r="L11" s="14"/>
      <c r="M11" s="14"/>
      <c r="N11" s="59"/>
      <c r="O11" s="21">
        <v>2</v>
      </c>
      <c r="P11" s="173"/>
      <c r="Q11" s="14"/>
      <c r="R11" s="22"/>
      <c r="S11" s="21">
        <v>2</v>
      </c>
      <c r="T11" s="59" t="s">
        <v>76</v>
      </c>
      <c r="U11" s="20" t="s">
        <v>33</v>
      </c>
      <c r="V11" s="113" t="str">
        <f>'Biológiatanár közös rész'!A31</f>
        <v>bb5t4301</v>
      </c>
      <c r="W11" s="114" t="str">
        <f>'Biológiatanár közös rész'!B31</f>
        <v>A növények szervezete  GY</v>
      </c>
      <c r="X11" s="20" t="s">
        <v>33</v>
      </c>
      <c r="Y11" s="113" t="str">
        <f>'Biológiatanár közös rész'!A47</f>
        <v>bb5t1301</v>
      </c>
      <c r="Z11" s="114" t="str">
        <f>'Biológiatanár közös rész'!B47</f>
        <v>Biokémia és molekuláris biológia I. EA</v>
      </c>
      <c r="AA11" s="70"/>
      <c r="AB11" s="46"/>
      <c r="AC11" s="71"/>
      <c r="AD11" s="178" t="s">
        <v>537</v>
      </c>
      <c r="AE11" s="178" t="s">
        <v>538</v>
      </c>
    </row>
    <row r="12" spans="1:31" s="6" customFormat="1" ht="12.75">
      <c r="A12" s="175" t="s">
        <v>539</v>
      </c>
      <c r="B12" s="164" t="s">
        <v>540</v>
      </c>
      <c r="C12" s="211"/>
      <c r="D12" s="210"/>
      <c r="E12" s="210"/>
      <c r="F12" s="210"/>
      <c r="G12" s="210"/>
      <c r="H12" s="210"/>
      <c r="I12" s="14" t="s">
        <v>32</v>
      </c>
      <c r="J12" s="14"/>
      <c r="K12" s="14"/>
      <c r="L12" s="14"/>
      <c r="M12" s="14"/>
      <c r="N12" s="59"/>
      <c r="O12" s="21">
        <v>2</v>
      </c>
      <c r="P12" s="173"/>
      <c r="Q12" s="14"/>
      <c r="R12" s="22"/>
      <c r="S12" s="21">
        <v>2</v>
      </c>
      <c r="T12" s="59" t="s">
        <v>76</v>
      </c>
      <c r="U12" s="20" t="s">
        <v>33</v>
      </c>
      <c r="V12" s="113" t="str">
        <f>'Biológiatanár közös rész'!A27</f>
        <v>bb5t1400</v>
      </c>
      <c r="W12" s="114" t="str">
        <f>'Biológiatanár közös rész'!B27</f>
        <v>Az ember szervezete EA</v>
      </c>
      <c r="X12" s="70"/>
      <c r="Y12" s="120"/>
      <c r="Z12" s="143"/>
      <c r="AA12" s="70"/>
      <c r="AB12" s="46"/>
      <c r="AC12" s="71"/>
      <c r="AD12" s="178" t="s">
        <v>541</v>
      </c>
      <c r="AE12" s="178" t="s">
        <v>542</v>
      </c>
    </row>
    <row r="13" spans="1:31" s="6" customFormat="1" ht="12.75">
      <c r="A13" s="175" t="s">
        <v>543</v>
      </c>
      <c r="B13" s="164" t="s">
        <v>544</v>
      </c>
      <c r="C13" s="211"/>
      <c r="D13" s="210"/>
      <c r="E13" s="210"/>
      <c r="F13" s="210"/>
      <c r="G13" s="210"/>
      <c r="H13" s="210"/>
      <c r="I13" s="14"/>
      <c r="J13" s="14" t="s">
        <v>32</v>
      </c>
      <c r="K13" s="14"/>
      <c r="L13" s="14"/>
      <c r="M13" s="14"/>
      <c r="N13" s="59"/>
      <c r="O13" s="21">
        <v>2</v>
      </c>
      <c r="P13" s="173"/>
      <c r="Q13" s="14"/>
      <c r="R13" s="22"/>
      <c r="S13" s="21">
        <v>2</v>
      </c>
      <c r="T13" s="59" t="s">
        <v>76</v>
      </c>
      <c r="U13" s="69" t="s">
        <v>42</v>
      </c>
      <c r="V13" s="123" t="str">
        <f>A12</f>
        <v>elett1b18eo</v>
      </c>
      <c r="W13" s="124" t="str">
        <f>B12</f>
        <v>Élettan – I. EA</v>
      </c>
      <c r="X13" s="70"/>
      <c r="Y13" s="120"/>
      <c r="Z13" s="143"/>
      <c r="AA13" s="70"/>
      <c r="AB13" s="46"/>
      <c r="AC13" s="71"/>
      <c r="AD13" s="178" t="s">
        <v>541</v>
      </c>
      <c r="AE13" s="178" t="s">
        <v>545</v>
      </c>
    </row>
    <row r="14" spans="1:31" s="6" customFormat="1" ht="12.75">
      <c r="A14" s="164" t="s">
        <v>546</v>
      </c>
      <c r="B14" s="168" t="s">
        <v>547</v>
      </c>
      <c r="C14" s="211"/>
      <c r="D14" s="210"/>
      <c r="E14" s="210"/>
      <c r="F14" s="210"/>
      <c r="G14" s="210"/>
      <c r="H14" s="210"/>
      <c r="I14" s="14" t="s">
        <v>32</v>
      </c>
      <c r="J14" s="14"/>
      <c r="K14" s="14"/>
      <c r="L14" s="14"/>
      <c r="M14" s="14"/>
      <c r="N14" s="59"/>
      <c r="O14" s="176">
        <v>1</v>
      </c>
      <c r="P14" s="173"/>
      <c r="Q14" s="14"/>
      <c r="R14" s="22"/>
      <c r="S14" s="176">
        <v>1</v>
      </c>
      <c r="T14" s="59" t="s">
        <v>76</v>
      </c>
      <c r="U14" s="20" t="s">
        <v>33</v>
      </c>
      <c r="V14" s="113" t="str">
        <f>'Biológiatanár közös rész'!A47</f>
        <v>bb5t1301</v>
      </c>
      <c r="W14" s="114" t="str">
        <f>'Biológiatanár közös rész'!B47</f>
        <v>Biokémia és molekuláris biológia I. EA</v>
      </c>
      <c r="X14" s="70"/>
      <c r="Y14" s="120"/>
      <c r="Z14" s="143"/>
      <c r="AA14" s="70"/>
      <c r="AB14" s="46"/>
      <c r="AC14" s="71"/>
      <c r="AD14" s="178" t="s">
        <v>500</v>
      </c>
      <c r="AE14" s="143" t="s">
        <v>548</v>
      </c>
    </row>
    <row r="15" spans="1:31" s="6" customFormat="1" ht="12.75">
      <c r="A15" s="175" t="s">
        <v>549</v>
      </c>
      <c r="B15" s="167" t="s">
        <v>550</v>
      </c>
      <c r="C15" s="211"/>
      <c r="D15" s="210"/>
      <c r="E15" s="210"/>
      <c r="F15" s="210"/>
      <c r="G15" s="210"/>
      <c r="H15" s="210"/>
      <c r="I15" s="14"/>
      <c r="J15" s="14" t="s">
        <v>32</v>
      </c>
      <c r="K15" s="14"/>
      <c r="L15" s="14"/>
      <c r="M15" s="14"/>
      <c r="N15" s="59"/>
      <c r="O15" s="176">
        <v>2</v>
      </c>
      <c r="P15" s="173"/>
      <c r="Q15" s="14"/>
      <c r="R15" s="22"/>
      <c r="S15" s="176">
        <v>3</v>
      </c>
      <c r="T15" s="59" t="s">
        <v>76</v>
      </c>
      <c r="U15" s="63"/>
      <c r="V15" s="138"/>
      <c r="W15" s="146"/>
      <c r="X15" s="63"/>
      <c r="Y15" s="151"/>
      <c r="Z15" s="156"/>
      <c r="AA15" s="63"/>
      <c r="AB15" s="45"/>
      <c r="AC15" s="68"/>
      <c r="AD15" s="166" t="s">
        <v>352</v>
      </c>
      <c r="AE15" s="166" t="s">
        <v>551</v>
      </c>
    </row>
    <row r="16" spans="1:31" s="6" customFormat="1" ht="12.75">
      <c r="A16" s="175" t="s">
        <v>552</v>
      </c>
      <c r="B16" s="115" t="s">
        <v>553</v>
      </c>
      <c r="C16" s="99"/>
      <c r="D16" s="85"/>
      <c r="E16" s="85"/>
      <c r="F16" s="85"/>
      <c r="G16" s="85"/>
      <c r="H16" s="85"/>
      <c r="I16" s="14" t="s">
        <v>32</v>
      </c>
      <c r="J16" s="14"/>
      <c r="K16" s="14"/>
      <c r="L16" s="14"/>
      <c r="M16" s="14"/>
      <c r="N16" s="59"/>
      <c r="O16" s="21"/>
      <c r="P16" s="14">
        <v>2</v>
      </c>
      <c r="Q16" s="14"/>
      <c r="R16" s="22"/>
      <c r="S16" s="21">
        <v>2</v>
      </c>
      <c r="T16" s="59" t="s">
        <v>324</v>
      </c>
      <c r="U16" s="243" t="s">
        <v>33</v>
      </c>
      <c r="V16" s="251" t="str">
        <f>'Matematikatanár közös rész'!A41</f>
        <v>mm5t1vs5</v>
      </c>
      <c r="W16" s="270" t="str">
        <f>'Matematikatanár közös rész'!B41</f>
        <v>Valószínűségszámítás1E-tk</v>
      </c>
      <c r="X16" s="212"/>
      <c r="Y16" s="213"/>
      <c r="Z16" s="214"/>
      <c r="AA16" s="20"/>
      <c r="AB16" s="113"/>
      <c r="AC16" s="114"/>
      <c r="AD16" s="24" t="s">
        <v>434</v>
      </c>
      <c r="AE16" s="166" t="s">
        <v>554</v>
      </c>
    </row>
    <row r="17" spans="1:31" s="6" customFormat="1" ht="12.75">
      <c r="A17" s="23" t="s">
        <v>555</v>
      </c>
      <c r="B17" s="158" t="s">
        <v>556</v>
      </c>
      <c r="C17" s="99"/>
      <c r="D17" s="85"/>
      <c r="E17" s="85"/>
      <c r="F17" s="85"/>
      <c r="G17" s="85"/>
      <c r="H17" s="85"/>
      <c r="I17" s="14"/>
      <c r="J17" s="107" t="s">
        <v>52</v>
      </c>
      <c r="K17" s="14"/>
      <c r="L17" s="14" t="s">
        <v>32</v>
      </c>
      <c r="M17" s="14"/>
      <c r="N17" s="59"/>
      <c r="O17" s="21"/>
      <c r="P17" s="14">
        <v>3</v>
      </c>
      <c r="Q17" s="14"/>
      <c r="R17" s="59"/>
      <c r="S17" s="21">
        <v>3</v>
      </c>
      <c r="T17" s="59" t="s">
        <v>324</v>
      </c>
      <c r="U17" s="215"/>
      <c r="V17" s="216"/>
      <c r="W17" s="217"/>
      <c r="X17" s="218"/>
      <c r="Y17" s="217"/>
      <c r="Z17" s="219"/>
      <c r="AA17" s="220"/>
      <c r="AB17" s="120"/>
      <c r="AC17" s="221"/>
      <c r="AD17" s="222" t="s">
        <v>448</v>
      </c>
      <c r="AE17" s="24" t="s">
        <v>557</v>
      </c>
    </row>
    <row r="18" spans="1:31" s="6" customFormat="1" ht="12.75">
      <c r="A18" s="293" t="s">
        <v>34</v>
      </c>
      <c r="B18" s="294"/>
      <c r="C18" s="95">
        <f aca="true" t="shared" si="0" ref="C18:N18">SUMIF(C7:C17,"=x",$O7:$O17)+SUMIF(C7:C17,"=x",$P7:$P17)+SUMIF(C7:C17,"=x",$Q7:$Q17)</f>
        <v>0</v>
      </c>
      <c r="D18" s="87">
        <f t="shared" si="0"/>
        <v>0</v>
      </c>
      <c r="E18" s="87">
        <f t="shared" si="0"/>
        <v>0</v>
      </c>
      <c r="F18" s="87">
        <f t="shared" si="0"/>
        <v>0</v>
      </c>
      <c r="G18" s="87">
        <f t="shared" si="0"/>
        <v>0</v>
      </c>
      <c r="H18" s="87">
        <f t="shared" si="0"/>
        <v>0</v>
      </c>
      <c r="I18" s="29">
        <f t="shared" si="0"/>
        <v>11</v>
      </c>
      <c r="J18" s="29">
        <f t="shared" si="0"/>
        <v>8</v>
      </c>
      <c r="K18" s="29">
        <f t="shared" si="0"/>
        <v>0</v>
      </c>
      <c r="L18" s="29">
        <f t="shared" si="0"/>
        <v>3</v>
      </c>
      <c r="M18" s="29">
        <f t="shared" si="0"/>
        <v>0</v>
      </c>
      <c r="N18" s="30">
        <f t="shared" si="0"/>
        <v>0</v>
      </c>
      <c r="O18" s="295">
        <f>SUM(C18:N18)</f>
        <v>22</v>
      </c>
      <c r="P18" s="296"/>
      <c r="Q18" s="296"/>
      <c r="R18" s="296"/>
      <c r="S18" s="296"/>
      <c r="T18" s="297"/>
      <c r="U18" s="271"/>
      <c r="V18" s="272"/>
      <c r="W18" s="272"/>
      <c r="X18" s="272"/>
      <c r="Y18" s="272"/>
      <c r="Z18" s="272"/>
      <c r="AA18" s="272"/>
      <c r="AB18" s="272"/>
      <c r="AC18" s="272"/>
      <c r="AD18" s="272"/>
      <c r="AE18" s="273"/>
    </row>
    <row r="19" spans="1:31" s="6" customFormat="1" ht="12.75">
      <c r="A19" s="298" t="s">
        <v>35</v>
      </c>
      <c r="B19" s="299"/>
      <c r="C19" s="96">
        <f aca="true" t="shared" si="1" ref="C19:J19">SUMIF(C7:C17,"=x",$S7:$S17)</f>
        <v>0</v>
      </c>
      <c r="D19" s="89">
        <f t="shared" si="1"/>
        <v>0</v>
      </c>
      <c r="E19" s="89">
        <f t="shared" si="1"/>
        <v>0</v>
      </c>
      <c r="F19" s="89">
        <f t="shared" si="1"/>
        <v>0</v>
      </c>
      <c r="G19" s="89">
        <f t="shared" si="1"/>
        <v>0</v>
      </c>
      <c r="H19" s="89">
        <f t="shared" si="1"/>
        <v>0</v>
      </c>
      <c r="I19" s="223">
        <f t="shared" si="1"/>
        <v>11</v>
      </c>
      <c r="J19" s="32">
        <f t="shared" si="1"/>
        <v>9</v>
      </c>
      <c r="K19" s="32"/>
      <c r="L19" s="32">
        <f>SUMIF(L7:L17,"=x",$S7:$S17)</f>
        <v>3</v>
      </c>
      <c r="M19" s="32">
        <f>SUMIF(M7:M17,"=x",$S7:$S17)</f>
        <v>0</v>
      </c>
      <c r="N19" s="33">
        <f>SUMIF(N7:N17,"=x",$S7:$S17)</f>
        <v>0</v>
      </c>
      <c r="O19" s="274">
        <f>SUM(C19:N19)</f>
        <v>23</v>
      </c>
      <c r="P19" s="275"/>
      <c r="Q19" s="275"/>
      <c r="R19" s="275"/>
      <c r="S19" s="275"/>
      <c r="T19" s="276"/>
      <c r="U19" s="277"/>
      <c r="V19" s="278"/>
      <c r="W19" s="278"/>
      <c r="X19" s="278"/>
      <c r="Y19" s="278"/>
      <c r="Z19" s="278"/>
      <c r="AA19" s="278"/>
      <c r="AB19" s="278"/>
      <c r="AC19" s="278"/>
      <c r="AD19" s="278"/>
      <c r="AE19" s="279"/>
    </row>
    <row r="20" spans="1:31" s="6" customFormat="1" ht="12.75">
      <c r="A20" s="306" t="s">
        <v>36</v>
      </c>
      <c r="B20" s="307"/>
      <c r="C20" s="97">
        <f>SUMPRODUCT(--(C7:C17="x"),--($T7:$T17="K(5)"))</f>
        <v>0</v>
      </c>
      <c r="D20" s="91">
        <f aca="true" t="shared" si="2" ref="D20:N20">SUMPRODUCT(--(D7:D17="x"),--($T7:$T17="K(5)"))</f>
        <v>0</v>
      </c>
      <c r="E20" s="91">
        <f t="shared" si="2"/>
        <v>0</v>
      </c>
      <c r="F20" s="91">
        <f t="shared" si="2"/>
        <v>0</v>
      </c>
      <c r="G20" s="91">
        <f t="shared" si="2"/>
        <v>0</v>
      </c>
      <c r="H20" s="91">
        <f t="shared" si="2"/>
        <v>0</v>
      </c>
      <c r="I20" s="26">
        <f t="shared" si="2"/>
        <v>4</v>
      </c>
      <c r="J20" s="26">
        <f t="shared" si="2"/>
        <v>4</v>
      </c>
      <c r="K20" s="26">
        <f t="shared" si="2"/>
        <v>0</v>
      </c>
      <c r="L20" s="26">
        <f t="shared" si="2"/>
        <v>0</v>
      </c>
      <c r="M20" s="26">
        <f t="shared" si="2"/>
        <v>0</v>
      </c>
      <c r="N20" s="27">
        <f t="shared" si="2"/>
        <v>0</v>
      </c>
      <c r="O20" s="308">
        <f>SUM(C20:N20)</f>
        <v>8</v>
      </c>
      <c r="P20" s="309"/>
      <c r="Q20" s="309"/>
      <c r="R20" s="309"/>
      <c r="S20" s="309"/>
      <c r="T20" s="310"/>
      <c r="U20" s="277"/>
      <c r="V20" s="278"/>
      <c r="W20" s="278"/>
      <c r="X20" s="278"/>
      <c r="Y20" s="278"/>
      <c r="Z20" s="278"/>
      <c r="AA20" s="278"/>
      <c r="AB20" s="278"/>
      <c r="AC20" s="278"/>
      <c r="AD20" s="278"/>
      <c r="AE20" s="279"/>
    </row>
    <row r="21" spans="1:31" s="6" customFormat="1" ht="12.75">
      <c r="A21" s="301" t="s">
        <v>558</v>
      </c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6"/>
    </row>
    <row r="22" spans="1:31" s="231" customFormat="1" ht="12.75">
      <c r="A22" s="201" t="s">
        <v>559</v>
      </c>
      <c r="B22" s="168" t="s">
        <v>560</v>
      </c>
      <c r="C22" s="211"/>
      <c r="D22" s="210"/>
      <c r="E22" s="210"/>
      <c r="F22" s="210"/>
      <c r="G22" s="210"/>
      <c r="H22" s="210"/>
      <c r="I22" s="14"/>
      <c r="J22" s="14"/>
      <c r="K22" s="14" t="s">
        <v>32</v>
      </c>
      <c r="L22" s="14"/>
      <c r="M22" s="14"/>
      <c r="N22" s="59"/>
      <c r="O22" s="176"/>
      <c r="P22" s="173">
        <v>3</v>
      </c>
      <c r="Q22" s="173"/>
      <c r="R22" s="224"/>
      <c r="S22" s="176">
        <v>3</v>
      </c>
      <c r="T22" s="59" t="s">
        <v>324</v>
      </c>
      <c r="U22" s="225"/>
      <c r="V22" s="226"/>
      <c r="W22" s="227"/>
      <c r="X22" s="225"/>
      <c r="Y22" s="226"/>
      <c r="Z22" s="227"/>
      <c r="AA22" s="228"/>
      <c r="AB22" s="229"/>
      <c r="AC22" s="230"/>
      <c r="AD22" s="166" t="s">
        <v>561</v>
      </c>
      <c r="AE22" s="230" t="s">
        <v>562</v>
      </c>
    </row>
    <row r="23" spans="1:31" s="231" customFormat="1" ht="12.75">
      <c r="A23" s="175" t="s">
        <v>563</v>
      </c>
      <c r="B23" s="164" t="s">
        <v>564</v>
      </c>
      <c r="C23" s="211"/>
      <c r="D23" s="210"/>
      <c r="E23" s="210"/>
      <c r="F23" s="210"/>
      <c r="G23" s="210"/>
      <c r="H23" s="210"/>
      <c r="I23" s="14"/>
      <c r="J23" s="14" t="s">
        <v>32</v>
      </c>
      <c r="K23" s="14"/>
      <c r="L23" s="14"/>
      <c r="M23" s="14"/>
      <c r="N23" s="59"/>
      <c r="O23" s="176">
        <v>2</v>
      </c>
      <c r="P23" s="173"/>
      <c r="Q23" s="173"/>
      <c r="R23" s="232"/>
      <c r="S23" s="176">
        <v>2</v>
      </c>
      <c r="T23" s="59" t="s">
        <v>76</v>
      </c>
      <c r="U23" s="233" t="s">
        <v>33</v>
      </c>
      <c r="V23" s="234" t="str">
        <f>A11</f>
        <v>novel1b18eo</v>
      </c>
      <c r="W23" s="235" t="str">
        <f>B11</f>
        <v>Növényélettan – I. EA</v>
      </c>
      <c r="X23" s="236"/>
      <c r="Y23" s="237"/>
      <c r="Z23" s="238"/>
      <c r="AA23" s="239"/>
      <c r="AB23" s="229"/>
      <c r="AC23" s="240"/>
      <c r="AD23" s="178" t="s">
        <v>565</v>
      </c>
      <c r="AE23" s="178" t="s">
        <v>566</v>
      </c>
    </row>
    <row r="24" spans="1:31" s="231" customFormat="1" ht="12.75">
      <c r="A24" s="201" t="s">
        <v>567</v>
      </c>
      <c r="B24" s="168" t="s">
        <v>568</v>
      </c>
      <c r="C24" s="211"/>
      <c r="D24" s="210"/>
      <c r="E24" s="210"/>
      <c r="F24" s="210"/>
      <c r="G24" s="210"/>
      <c r="H24" s="210"/>
      <c r="I24" s="14"/>
      <c r="J24" s="14"/>
      <c r="K24" s="14" t="s">
        <v>32</v>
      </c>
      <c r="L24" s="14"/>
      <c r="M24" s="14"/>
      <c r="N24" s="59"/>
      <c r="O24" s="176"/>
      <c r="P24" s="173">
        <v>3</v>
      </c>
      <c r="Q24" s="173"/>
      <c r="R24" s="232"/>
      <c r="S24" s="176">
        <v>3</v>
      </c>
      <c r="T24" s="59" t="s">
        <v>324</v>
      </c>
      <c r="U24" s="241" t="s">
        <v>42</v>
      </c>
      <c r="V24" s="226" t="str">
        <f>A23</f>
        <v>novel2b18eo</v>
      </c>
      <c r="W24" s="242" t="str">
        <f>B23</f>
        <v>Növényélettan – II. EA</v>
      </c>
      <c r="X24" s="243"/>
      <c r="Y24" s="244"/>
      <c r="Z24" s="245"/>
      <c r="AA24" s="239"/>
      <c r="AB24" s="229"/>
      <c r="AC24" s="240"/>
      <c r="AD24" s="178" t="s">
        <v>537</v>
      </c>
      <c r="AE24" s="166" t="s">
        <v>569</v>
      </c>
    </row>
    <row r="25" spans="1:31" s="231" customFormat="1" ht="12.75">
      <c r="A25" s="201" t="s">
        <v>570</v>
      </c>
      <c r="B25" s="168" t="s">
        <v>571</v>
      </c>
      <c r="C25" s="211"/>
      <c r="D25" s="210"/>
      <c r="E25" s="210"/>
      <c r="F25" s="210"/>
      <c r="G25" s="210"/>
      <c r="H25" s="210"/>
      <c r="I25" s="14" t="s">
        <v>32</v>
      </c>
      <c r="J25" s="14"/>
      <c r="K25" s="14"/>
      <c r="L25" s="14"/>
      <c r="M25" s="14"/>
      <c r="N25" s="59"/>
      <c r="O25" s="176"/>
      <c r="P25" s="173">
        <v>3</v>
      </c>
      <c r="Q25" s="173"/>
      <c r="R25" s="232"/>
      <c r="S25" s="176">
        <v>3</v>
      </c>
      <c r="T25" s="59" t="s">
        <v>324</v>
      </c>
      <c r="U25" s="241" t="s">
        <v>42</v>
      </c>
      <c r="V25" s="226" t="str">
        <f>'Biológiatanár közös rész'!A47</f>
        <v>bb5t1301</v>
      </c>
      <c r="W25" s="242" t="str">
        <f>'Biológiatanár közös rész'!B47</f>
        <v>Biokémia és molekuláris biológia I. EA</v>
      </c>
      <c r="X25" s="236"/>
      <c r="Y25" s="237"/>
      <c r="Z25" s="238"/>
      <c r="AA25" s="239"/>
      <c r="AB25" s="229"/>
      <c r="AC25" s="240"/>
      <c r="AD25" s="178" t="s">
        <v>572</v>
      </c>
      <c r="AE25" s="166" t="s">
        <v>573</v>
      </c>
    </row>
    <row r="26" spans="1:31" s="231" customFormat="1" ht="12.75">
      <c r="A26" s="164" t="s">
        <v>574</v>
      </c>
      <c r="B26" s="115" t="s">
        <v>575</v>
      </c>
      <c r="C26" s="211"/>
      <c r="D26" s="210"/>
      <c r="E26" s="210"/>
      <c r="F26" s="210"/>
      <c r="G26" s="210"/>
      <c r="H26" s="210"/>
      <c r="I26" s="14"/>
      <c r="J26" s="14" t="s">
        <v>32</v>
      </c>
      <c r="K26" s="14"/>
      <c r="L26" s="14"/>
      <c r="M26" s="14"/>
      <c r="N26" s="59"/>
      <c r="O26" s="176"/>
      <c r="P26" s="173">
        <v>3</v>
      </c>
      <c r="Q26" s="173"/>
      <c r="R26" s="232"/>
      <c r="S26" s="176">
        <v>3</v>
      </c>
      <c r="T26" s="59" t="s">
        <v>324</v>
      </c>
      <c r="U26" s="233" t="s">
        <v>33</v>
      </c>
      <c r="V26" s="234" t="str">
        <f>A25</f>
        <v>bb5t5700</v>
      </c>
      <c r="W26" s="235" t="str">
        <f>B25</f>
        <v>Biokémia szeminárium</v>
      </c>
      <c r="X26" s="236"/>
      <c r="Y26" s="237"/>
      <c r="Z26" s="238"/>
      <c r="AA26" s="239"/>
      <c r="AB26" s="229"/>
      <c r="AC26" s="240"/>
      <c r="AD26" s="178" t="s">
        <v>473</v>
      </c>
      <c r="AE26" s="166" t="s">
        <v>576</v>
      </c>
    </row>
    <row r="27" spans="1:31" s="231" customFormat="1" ht="12.75">
      <c r="A27" s="246" t="s">
        <v>577</v>
      </c>
      <c r="B27" s="168" t="s">
        <v>578</v>
      </c>
      <c r="C27" s="211"/>
      <c r="D27" s="210"/>
      <c r="E27" s="210"/>
      <c r="F27" s="210"/>
      <c r="G27" s="210"/>
      <c r="H27" s="210"/>
      <c r="I27" s="14"/>
      <c r="J27" s="14" t="s">
        <v>32</v>
      </c>
      <c r="K27" s="14"/>
      <c r="L27" s="14"/>
      <c r="M27" s="14"/>
      <c r="N27" s="59"/>
      <c r="O27" s="176"/>
      <c r="P27" s="173">
        <v>3</v>
      </c>
      <c r="Q27" s="173"/>
      <c r="R27" s="232"/>
      <c r="S27" s="176">
        <v>3</v>
      </c>
      <c r="T27" s="59" t="s">
        <v>324</v>
      </c>
      <c r="U27" s="247" t="s">
        <v>42</v>
      </c>
      <c r="V27" s="248" t="str">
        <f>'Biológiatanár közös rész'!A40</f>
        <v>genetib18eo</v>
      </c>
      <c r="W27" s="249" t="str">
        <f>'Biológiatanár közös rész'!B40</f>
        <v>Genetika EA</v>
      </c>
      <c r="X27" s="236"/>
      <c r="Y27" s="237"/>
      <c r="Z27" s="238"/>
      <c r="AA27" s="239"/>
      <c r="AB27" s="229"/>
      <c r="AC27" s="240"/>
      <c r="AD27" s="178" t="s">
        <v>410</v>
      </c>
      <c r="AE27" s="166" t="s">
        <v>579</v>
      </c>
    </row>
    <row r="28" spans="1:31" s="231" customFormat="1" ht="12.75">
      <c r="A28" s="201" t="s">
        <v>580</v>
      </c>
      <c r="B28" s="168" t="s">
        <v>581</v>
      </c>
      <c r="C28" s="211"/>
      <c r="D28" s="210"/>
      <c r="E28" s="210"/>
      <c r="F28" s="210"/>
      <c r="G28" s="210"/>
      <c r="H28" s="210"/>
      <c r="I28" s="14"/>
      <c r="J28" s="14"/>
      <c r="K28" s="14" t="s">
        <v>32</v>
      </c>
      <c r="L28" s="14"/>
      <c r="M28" s="14"/>
      <c r="N28" s="59"/>
      <c r="O28" s="176"/>
      <c r="P28" s="173">
        <v>3</v>
      </c>
      <c r="Q28" s="173"/>
      <c r="R28" s="232"/>
      <c r="S28" s="176">
        <v>3</v>
      </c>
      <c r="T28" s="59" t="s">
        <v>324</v>
      </c>
      <c r="U28" s="250" t="s">
        <v>33</v>
      </c>
      <c r="V28" s="251" t="str">
        <f>A9</f>
        <v>mikrobb18eo</v>
      </c>
      <c r="W28" s="244" t="str">
        <f>B9</f>
        <v>Mikrobiológia EA</v>
      </c>
      <c r="X28" s="236"/>
      <c r="Y28" s="237"/>
      <c r="Z28" s="238"/>
      <c r="AA28" s="239"/>
      <c r="AB28" s="229"/>
      <c r="AC28" s="240"/>
      <c r="AD28" s="178" t="s">
        <v>582</v>
      </c>
      <c r="AE28" s="166" t="s">
        <v>583</v>
      </c>
    </row>
    <row r="29" spans="1:31" s="231" customFormat="1" ht="12.75">
      <c r="A29" s="201" t="s">
        <v>584</v>
      </c>
      <c r="B29" s="168" t="s">
        <v>585</v>
      </c>
      <c r="C29" s="211"/>
      <c r="D29" s="210"/>
      <c r="E29" s="210"/>
      <c r="F29" s="210"/>
      <c r="G29" s="210"/>
      <c r="H29" s="210"/>
      <c r="I29" s="14"/>
      <c r="J29" s="14"/>
      <c r="K29" s="14"/>
      <c r="L29" s="14" t="s">
        <v>32</v>
      </c>
      <c r="M29" s="14"/>
      <c r="N29" s="59"/>
      <c r="O29" s="176">
        <v>2</v>
      </c>
      <c r="P29" s="173"/>
      <c r="Q29" s="173"/>
      <c r="R29" s="232"/>
      <c r="S29" s="176">
        <v>2</v>
      </c>
      <c r="T29" s="59" t="s">
        <v>76</v>
      </c>
      <c r="U29" s="250" t="s">
        <v>33</v>
      </c>
      <c r="V29" s="251" t="str">
        <f>'Biológiatanár közös rész'!A30</f>
        <v>novszeb18eo</v>
      </c>
      <c r="W29" s="244" t="str">
        <f>'Biológiatanár közös rész'!B30</f>
        <v>A növények szervezete  EA</v>
      </c>
      <c r="X29" s="236"/>
      <c r="Y29" s="252"/>
      <c r="Z29" s="238"/>
      <c r="AA29" s="239"/>
      <c r="AB29" s="229"/>
      <c r="AC29" s="240"/>
      <c r="AD29" s="178" t="s">
        <v>381</v>
      </c>
      <c r="AE29" s="166" t="s">
        <v>586</v>
      </c>
    </row>
    <row r="30" spans="1:31" s="231" customFormat="1" ht="12.75">
      <c r="A30" s="175" t="s">
        <v>587</v>
      </c>
      <c r="B30" s="168" t="s">
        <v>588</v>
      </c>
      <c r="C30" s="211"/>
      <c r="D30" s="210"/>
      <c r="E30" s="210"/>
      <c r="F30" s="210"/>
      <c r="G30" s="210"/>
      <c r="H30" s="210"/>
      <c r="I30" s="14"/>
      <c r="J30" s="14"/>
      <c r="K30" s="14"/>
      <c r="L30" s="14" t="s">
        <v>32</v>
      </c>
      <c r="M30" s="14"/>
      <c r="N30" s="59"/>
      <c r="O30" s="176">
        <v>2</v>
      </c>
      <c r="P30" s="173"/>
      <c r="Q30" s="173"/>
      <c r="R30" s="232"/>
      <c r="S30" s="176">
        <v>2</v>
      </c>
      <c r="T30" s="59" t="s">
        <v>76</v>
      </c>
      <c r="U30" s="247"/>
      <c r="V30" s="253"/>
      <c r="W30" s="237"/>
      <c r="X30" s="236"/>
      <c r="Y30" s="237"/>
      <c r="Z30" s="238"/>
      <c r="AA30" s="239"/>
      <c r="AB30" s="229"/>
      <c r="AC30" s="240"/>
      <c r="AD30" s="178" t="s">
        <v>589</v>
      </c>
      <c r="AE30" s="35" t="s">
        <v>590</v>
      </c>
    </row>
    <row r="31" spans="1:31" s="231" customFormat="1" ht="12.75">
      <c r="A31" s="201" t="s">
        <v>591</v>
      </c>
      <c r="B31" s="168" t="s">
        <v>592</v>
      </c>
      <c r="C31" s="211"/>
      <c r="D31" s="210"/>
      <c r="E31" s="210"/>
      <c r="F31" s="210"/>
      <c r="G31" s="210"/>
      <c r="H31" s="210"/>
      <c r="I31" s="14"/>
      <c r="J31" s="14"/>
      <c r="K31" s="14"/>
      <c r="L31" s="14" t="s">
        <v>32</v>
      </c>
      <c r="M31" s="14"/>
      <c r="N31" s="59"/>
      <c r="O31" s="176">
        <v>2</v>
      </c>
      <c r="P31" s="173"/>
      <c r="Q31" s="173"/>
      <c r="R31" s="232"/>
      <c r="S31" s="176">
        <v>2</v>
      </c>
      <c r="T31" s="59" t="s">
        <v>76</v>
      </c>
      <c r="U31" s="247"/>
      <c r="V31" s="253"/>
      <c r="W31" s="237"/>
      <c r="X31" s="236"/>
      <c r="Y31" s="237"/>
      <c r="Z31" s="238"/>
      <c r="AA31" s="239"/>
      <c r="AB31" s="229"/>
      <c r="AC31" s="240"/>
      <c r="AD31" s="178" t="s">
        <v>593</v>
      </c>
      <c r="AE31" s="166" t="s">
        <v>594</v>
      </c>
    </row>
    <row r="32" spans="1:31" s="231" customFormat="1" ht="12.75">
      <c r="A32" s="201" t="s">
        <v>595</v>
      </c>
      <c r="B32" s="168" t="s">
        <v>596</v>
      </c>
      <c r="C32" s="211"/>
      <c r="D32" s="210"/>
      <c r="E32" s="210"/>
      <c r="F32" s="210"/>
      <c r="G32" s="210"/>
      <c r="H32" s="210"/>
      <c r="I32" s="14"/>
      <c r="J32" s="14"/>
      <c r="K32" s="14"/>
      <c r="L32" s="14" t="s">
        <v>32</v>
      </c>
      <c r="M32" s="14"/>
      <c r="N32" s="59"/>
      <c r="O32" s="176">
        <v>2</v>
      </c>
      <c r="P32" s="173"/>
      <c r="Q32" s="173"/>
      <c r="R32" s="232"/>
      <c r="S32" s="176">
        <v>2</v>
      </c>
      <c r="T32" s="59" t="s">
        <v>76</v>
      </c>
      <c r="U32" s="254" t="s">
        <v>42</v>
      </c>
      <c r="V32" s="248" t="str">
        <f>'Biológiatanár közös rész'!A25</f>
        <v>allszeb18eo</v>
      </c>
      <c r="W32" s="249" t="str">
        <f>'Biológiatanár közös rész'!B25</f>
        <v>Az állatok szervezete EA</v>
      </c>
      <c r="X32" s="236"/>
      <c r="Y32" s="237"/>
      <c r="Z32" s="238"/>
      <c r="AA32" s="239"/>
      <c r="AB32" s="229"/>
      <c r="AC32" s="240"/>
      <c r="AD32" s="178" t="s">
        <v>597</v>
      </c>
      <c r="AE32" s="166" t="s">
        <v>598</v>
      </c>
    </row>
    <row r="33" spans="1:31" s="231" customFormat="1" ht="12.75">
      <c r="A33" s="201" t="s">
        <v>599</v>
      </c>
      <c r="B33" s="168" t="s">
        <v>600</v>
      </c>
      <c r="C33" s="211"/>
      <c r="D33" s="210"/>
      <c r="E33" s="210"/>
      <c r="F33" s="210"/>
      <c r="G33" s="210"/>
      <c r="H33" s="210"/>
      <c r="I33" s="14"/>
      <c r="J33" s="14"/>
      <c r="K33" s="14" t="s">
        <v>32</v>
      </c>
      <c r="L33" s="14"/>
      <c r="M33" s="14"/>
      <c r="N33" s="59"/>
      <c r="O33" s="176">
        <v>3</v>
      </c>
      <c r="P33" s="173"/>
      <c r="Q33" s="173"/>
      <c r="R33" s="232"/>
      <c r="S33" s="176">
        <v>4</v>
      </c>
      <c r="T33" s="59" t="s">
        <v>76</v>
      </c>
      <c r="U33" s="247"/>
      <c r="V33" s="253"/>
      <c r="W33" s="237"/>
      <c r="X33" s="236"/>
      <c r="Y33" s="237"/>
      <c r="Z33" s="238"/>
      <c r="AA33" s="239"/>
      <c r="AB33" s="229"/>
      <c r="AC33" s="240"/>
      <c r="AD33" s="178" t="s">
        <v>484</v>
      </c>
      <c r="AE33" s="166" t="s">
        <v>601</v>
      </c>
    </row>
    <row r="34" spans="1:31" s="231" customFormat="1" ht="12.75">
      <c r="A34" s="201" t="s">
        <v>602</v>
      </c>
      <c r="B34" s="168" t="s">
        <v>603</v>
      </c>
      <c r="C34" s="211"/>
      <c r="D34" s="210"/>
      <c r="E34" s="210"/>
      <c r="F34" s="210"/>
      <c r="G34" s="210"/>
      <c r="H34" s="210"/>
      <c r="I34" s="14"/>
      <c r="J34" s="14"/>
      <c r="K34" s="14" t="s">
        <v>32</v>
      </c>
      <c r="L34" s="14"/>
      <c r="M34" s="14"/>
      <c r="N34" s="59"/>
      <c r="O34" s="176">
        <v>4</v>
      </c>
      <c r="P34" s="173"/>
      <c r="Q34" s="173"/>
      <c r="R34" s="232"/>
      <c r="S34" s="176">
        <v>4</v>
      </c>
      <c r="T34" s="232" t="s">
        <v>327</v>
      </c>
      <c r="U34" s="247"/>
      <c r="V34" s="253"/>
      <c r="W34" s="237"/>
      <c r="X34" s="236"/>
      <c r="Y34" s="237"/>
      <c r="Z34" s="238"/>
      <c r="AA34" s="239"/>
      <c r="AB34" s="229"/>
      <c r="AC34" s="240"/>
      <c r="AD34" s="178" t="s">
        <v>352</v>
      </c>
      <c r="AE34" s="166" t="s">
        <v>604</v>
      </c>
    </row>
    <row r="35" spans="1:31" s="231" customFormat="1" ht="12.75">
      <c r="A35" s="201" t="s">
        <v>605</v>
      </c>
      <c r="B35" s="168" t="s">
        <v>606</v>
      </c>
      <c r="C35" s="211"/>
      <c r="D35" s="210"/>
      <c r="E35" s="210"/>
      <c r="F35" s="210"/>
      <c r="G35" s="210"/>
      <c r="H35" s="210"/>
      <c r="I35" s="14"/>
      <c r="J35" s="14"/>
      <c r="K35" s="14" t="s">
        <v>32</v>
      </c>
      <c r="L35" s="14"/>
      <c r="M35" s="14"/>
      <c r="N35" s="59"/>
      <c r="O35" s="176">
        <v>2</v>
      </c>
      <c r="P35" s="173"/>
      <c r="Q35" s="173"/>
      <c r="R35" s="232"/>
      <c r="S35" s="176">
        <v>2</v>
      </c>
      <c r="T35" s="59" t="s">
        <v>76</v>
      </c>
      <c r="U35" s="247"/>
      <c r="V35" s="253"/>
      <c r="W35" s="237"/>
      <c r="X35" s="236"/>
      <c r="Y35" s="237"/>
      <c r="Z35" s="238"/>
      <c r="AA35" s="239"/>
      <c r="AB35" s="229"/>
      <c r="AC35" s="240"/>
      <c r="AD35" s="178" t="s">
        <v>389</v>
      </c>
      <c r="AE35" s="166" t="s">
        <v>607</v>
      </c>
    </row>
    <row r="36" spans="1:31" s="231" customFormat="1" ht="12.75">
      <c r="A36" s="201" t="s">
        <v>608</v>
      </c>
      <c r="B36" s="168" t="s">
        <v>609</v>
      </c>
      <c r="C36" s="211"/>
      <c r="D36" s="210"/>
      <c r="E36" s="210"/>
      <c r="F36" s="210"/>
      <c r="G36" s="210"/>
      <c r="H36" s="210"/>
      <c r="I36" s="14"/>
      <c r="J36" s="14"/>
      <c r="K36" s="14"/>
      <c r="L36" s="14" t="s">
        <v>32</v>
      </c>
      <c r="M36" s="14"/>
      <c r="N36" s="59"/>
      <c r="O36" s="176">
        <v>2</v>
      </c>
      <c r="P36" s="173"/>
      <c r="Q36" s="173"/>
      <c r="R36" s="232"/>
      <c r="S36" s="176">
        <v>2</v>
      </c>
      <c r="T36" s="59" t="s">
        <v>76</v>
      </c>
      <c r="U36" s="255"/>
      <c r="V36" s="256"/>
      <c r="W36" s="252"/>
      <c r="X36" s="236"/>
      <c r="Y36" s="237"/>
      <c r="Z36" s="238"/>
      <c r="AA36" s="239"/>
      <c r="AB36" s="229"/>
      <c r="AC36" s="240"/>
      <c r="AD36" s="178" t="s">
        <v>366</v>
      </c>
      <c r="AE36" s="166" t="s">
        <v>610</v>
      </c>
    </row>
    <row r="37" spans="1:31" s="231" customFormat="1" ht="12.75">
      <c r="A37" s="201" t="s">
        <v>611</v>
      </c>
      <c r="B37" s="168" t="s">
        <v>612</v>
      </c>
      <c r="C37" s="211"/>
      <c r="D37" s="210"/>
      <c r="E37" s="210"/>
      <c r="F37" s="210"/>
      <c r="G37" s="210"/>
      <c r="H37" s="210"/>
      <c r="I37" s="14"/>
      <c r="J37" s="14"/>
      <c r="K37" s="14"/>
      <c r="L37" s="14" t="s">
        <v>32</v>
      </c>
      <c r="M37" s="14"/>
      <c r="N37" s="59"/>
      <c r="O37" s="176">
        <v>2</v>
      </c>
      <c r="P37" s="173"/>
      <c r="Q37" s="173"/>
      <c r="R37" s="232"/>
      <c r="S37" s="176">
        <v>2</v>
      </c>
      <c r="T37" s="59" t="s">
        <v>76</v>
      </c>
      <c r="U37" s="247"/>
      <c r="V37" s="253"/>
      <c r="W37" s="237"/>
      <c r="X37" s="236"/>
      <c r="Y37" s="237"/>
      <c r="Z37" s="238"/>
      <c r="AA37" s="239"/>
      <c r="AB37" s="229"/>
      <c r="AC37" s="240"/>
      <c r="AD37" s="178" t="s">
        <v>613</v>
      </c>
      <c r="AE37" s="166" t="s">
        <v>614</v>
      </c>
    </row>
    <row r="38" spans="1:31" s="231" customFormat="1" ht="12.75">
      <c r="A38" s="201" t="s">
        <v>615</v>
      </c>
      <c r="B38" s="168" t="s">
        <v>616</v>
      </c>
      <c r="C38" s="211"/>
      <c r="D38" s="210"/>
      <c r="E38" s="210"/>
      <c r="F38" s="210"/>
      <c r="G38" s="210"/>
      <c r="H38" s="210"/>
      <c r="I38" s="14"/>
      <c r="J38" s="14"/>
      <c r="K38" s="14" t="s">
        <v>32</v>
      </c>
      <c r="L38" s="14"/>
      <c r="M38" s="14"/>
      <c r="N38" s="59"/>
      <c r="O38" s="176">
        <v>2</v>
      </c>
      <c r="P38" s="173"/>
      <c r="Q38" s="173"/>
      <c r="R38" s="232"/>
      <c r="S38" s="176">
        <v>2</v>
      </c>
      <c r="T38" s="59" t="s">
        <v>76</v>
      </c>
      <c r="U38" s="233" t="s">
        <v>33</v>
      </c>
      <c r="V38" s="234" t="str">
        <f>A14</f>
        <v>bb5t1603</v>
      </c>
      <c r="W38" s="257" t="str">
        <f>B14</f>
        <v>Immunológia EA</v>
      </c>
      <c r="X38" s="236"/>
      <c r="Y38" s="237"/>
      <c r="Z38" s="238"/>
      <c r="AA38" s="239"/>
      <c r="AB38" s="229"/>
      <c r="AC38" s="240"/>
      <c r="AD38" s="178" t="s">
        <v>617</v>
      </c>
      <c r="AE38" s="166" t="s">
        <v>618</v>
      </c>
    </row>
    <row r="39" spans="1:31" s="231" customFormat="1" ht="12.75">
      <c r="A39" s="175" t="s">
        <v>619</v>
      </c>
      <c r="B39" s="164" t="s">
        <v>620</v>
      </c>
      <c r="C39" s="211"/>
      <c r="D39" s="210"/>
      <c r="E39" s="210"/>
      <c r="F39" s="210"/>
      <c r="G39" s="210"/>
      <c r="H39" s="210"/>
      <c r="I39" s="14"/>
      <c r="J39" s="14"/>
      <c r="K39" s="14" t="s">
        <v>32</v>
      </c>
      <c r="L39" s="14"/>
      <c r="M39" s="14"/>
      <c r="N39" s="59"/>
      <c r="O39" s="176">
        <v>2</v>
      </c>
      <c r="P39" s="173"/>
      <c r="Q39" s="173"/>
      <c r="R39" s="232"/>
      <c r="S39" s="176">
        <v>2</v>
      </c>
      <c r="T39" s="59" t="s">
        <v>76</v>
      </c>
      <c r="U39" s="241" t="s">
        <v>42</v>
      </c>
      <c r="V39" s="226" t="str">
        <f>'Biológiatanár közös rész'!A27</f>
        <v>bb5t1400</v>
      </c>
      <c r="W39" s="242" t="str">
        <f>'Biológiatanár közös rész'!B27</f>
        <v>Az ember szervezete EA</v>
      </c>
      <c r="X39" s="236"/>
      <c r="Y39" s="237"/>
      <c r="Z39" s="238"/>
      <c r="AA39" s="239"/>
      <c r="AB39" s="229"/>
      <c r="AC39" s="240"/>
      <c r="AD39" s="178" t="s">
        <v>621</v>
      </c>
      <c r="AE39" s="178" t="s">
        <v>622</v>
      </c>
    </row>
    <row r="40" spans="1:31" s="231" customFormat="1" ht="12.75">
      <c r="A40" s="201" t="s">
        <v>623</v>
      </c>
      <c r="B40" s="168" t="s">
        <v>624</v>
      </c>
      <c r="C40" s="211"/>
      <c r="D40" s="210"/>
      <c r="E40" s="210"/>
      <c r="F40" s="210"/>
      <c r="G40" s="210"/>
      <c r="H40" s="210"/>
      <c r="I40" s="14"/>
      <c r="J40" s="14"/>
      <c r="K40" s="14" t="s">
        <v>32</v>
      </c>
      <c r="L40" s="14"/>
      <c r="M40" s="14"/>
      <c r="N40" s="59"/>
      <c r="O40" s="176">
        <v>2</v>
      </c>
      <c r="P40" s="173"/>
      <c r="Q40" s="173"/>
      <c r="R40" s="232"/>
      <c r="S40" s="176">
        <v>2</v>
      </c>
      <c r="T40" s="59" t="s">
        <v>76</v>
      </c>
      <c r="U40" s="247"/>
      <c r="V40" s="253"/>
      <c r="W40" s="237"/>
      <c r="X40" s="236"/>
      <c r="Y40" s="237"/>
      <c r="Z40" s="238"/>
      <c r="AA40" s="239"/>
      <c r="AB40" s="229"/>
      <c r="AC40" s="240"/>
      <c r="AD40" s="178" t="s">
        <v>625</v>
      </c>
      <c r="AE40" s="166" t="s">
        <v>626</v>
      </c>
    </row>
    <row r="41" spans="1:31" s="6" customFormat="1" ht="12.75">
      <c r="A41" s="293" t="s">
        <v>34</v>
      </c>
      <c r="B41" s="294"/>
      <c r="C41" s="95"/>
      <c r="D41" s="87"/>
      <c r="E41" s="87"/>
      <c r="F41" s="87"/>
      <c r="G41" s="87"/>
      <c r="H41" s="87"/>
      <c r="I41" s="29"/>
      <c r="J41" s="29"/>
      <c r="K41" s="29"/>
      <c r="L41" s="29"/>
      <c r="M41" s="29"/>
      <c r="N41" s="30"/>
      <c r="O41" s="295">
        <f>SUM(C41:N41)</f>
        <v>0</v>
      </c>
      <c r="P41" s="296"/>
      <c r="Q41" s="296"/>
      <c r="R41" s="296"/>
      <c r="S41" s="296"/>
      <c r="T41" s="297"/>
      <c r="U41" s="271"/>
      <c r="V41" s="272"/>
      <c r="W41" s="272"/>
      <c r="X41" s="272"/>
      <c r="Y41" s="272"/>
      <c r="Z41" s="272"/>
      <c r="AA41" s="272"/>
      <c r="AB41" s="272"/>
      <c r="AC41" s="272"/>
      <c r="AD41" s="272"/>
      <c r="AE41" s="273"/>
    </row>
    <row r="42" spans="1:31" s="6" customFormat="1" ht="12.75">
      <c r="A42" s="298" t="s">
        <v>627</v>
      </c>
      <c r="B42" s="299"/>
      <c r="C42" s="96"/>
      <c r="D42" s="89"/>
      <c r="E42" s="89"/>
      <c r="F42" s="89"/>
      <c r="G42" s="89"/>
      <c r="H42" s="89"/>
      <c r="I42" s="32"/>
      <c r="J42" s="223">
        <v>4</v>
      </c>
      <c r="K42" s="32">
        <v>13</v>
      </c>
      <c r="L42" s="32">
        <v>6</v>
      </c>
      <c r="M42" s="32"/>
      <c r="N42" s="33"/>
      <c r="O42" s="274">
        <f>SUM(C42:N42)</f>
        <v>23</v>
      </c>
      <c r="P42" s="275"/>
      <c r="Q42" s="275"/>
      <c r="R42" s="275"/>
      <c r="S42" s="275"/>
      <c r="T42" s="276"/>
      <c r="U42" s="277"/>
      <c r="V42" s="278"/>
      <c r="W42" s="278"/>
      <c r="X42" s="278"/>
      <c r="Y42" s="278"/>
      <c r="Z42" s="278"/>
      <c r="AA42" s="278"/>
      <c r="AB42" s="278"/>
      <c r="AC42" s="278"/>
      <c r="AD42" s="278"/>
      <c r="AE42" s="279"/>
    </row>
    <row r="43" spans="1:31" s="6" customFormat="1" ht="12.75">
      <c r="A43" s="306" t="s">
        <v>36</v>
      </c>
      <c r="B43" s="307"/>
      <c r="C43" s="97"/>
      <c r="D43" s="91"/>
      <c r="E43" s="91"/>
      <c r="F43" s="91"/>
      <c r="G43" s="91"/>
      <c r="H43" s="91"/>
      <c r="I43" s="26"/>
      <c r="J43" s="26"/>
      <c r="K43" s="26"/>
      <c r="L43" s="26"/>
      <c r="M43" s="26"/>
      <c r="N43" s="27"/>
      <c r="O43" s="308">
        <f>SUM(C43:N43)</f>
        <v>0</v>
      </c>
      <c r="P43" s="309"/>
      <c r="Q43" s="309"/>
      <c r="R43" s="309"/>
      <c r="S43" s="309"/>
      <c r="T43" s="310"/>
      <c r="U43" s="277"/>
      <c r="V43" s="278"/>
      <c r="W43" s="278"/>
      <c r="X43" s="278"/>
      <c r="Y43" s="278"/>
      <c r="Z43" s="278"/>
      <c r="AA43" s="278"/>
      <c r="AB43" s="278"/>
      <c r="AC43" s="278"/>
      <c r="AD43" s="278"/>
      <c r="AE43" s="279"/>
    </row>
    <row r="44" spans="1:31" s="6" customFormat="1" ht="12.75">
      <c r="A44" s="301" t="s">
        <v>628</v>
      </c>
      <c r="B44" s="302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285"/>
      <c r="V44" s="285"/>
      <c r="W44" s="285"/>
      <c r="X44" s="285"/>
      <c r="Y44" s="285"/>
      <c r="Z44" s="285"/>
      <c r="AA44" s="285"/>
      <c r="AB44" s="285"/>
      <c r="AC44" s="285"/>
      <c r="AD44" s="285"/>
      <c r="AE44" s="286"/>
    </row>
    <row r="45" spans="1:31" s="231" customFormat="1" ht="12.75">
      <c r="A45" s="201" t="s">
        <v>629</v>
      </c>
      <c r="B45" s="168" t="s">
        <v>630</v>
      </c>
      <c r="C45" s="170"/>
      <c r="D45" s="171"/>
      <c r="E45" s="171"/>
      <c r="F45" s="171"/>
      <c r="G45" s="171"/>
      <c r="H45" s="171"/>
      <c r="I45" s="14" t="s">
        <v>32</v>
      </c>
      <c r="J45" s="14"/>
      <c r="K45" s="14"/>
      <c r="L45" s="14"/>
      <c r="M45" s="14"/>
      <c r="N45" s="59"/>
      <c r="O45" s="176"/>
      <c r="P45" s="173">
        <v>2</v>
      </c>
      <c r="Q45" s="173"/>
      <c r="R45" s="232"/>
      <c r="S45" s="176">
        <v>2</v>
      </c>
      <c r="T45" s="59" t="s">
        <v>324</v>
      </c>
      <c r="U45" s="247"/>
      <c r="V45" s="253"/>
      <c r="W45" s="237"/>
      <c r="X45" s="236"/>
      <c r="Y45" s="253"/>
      <c r="Z45" s="237"/>
      <c r="AA45" s="228"/>
      <c r="AB45" s="229"/>
      <c r="AC45" s="230"/>
      <c r="AD45" s="166" t="s">
        <v>448</v>
      </c>
      <c r="AE45" s="230" t="s">
        <v>631</v>
      </c>
    </row>
    <row r="46" spans="1:31" s="6" customFormat="1" ht="12.75">
      <c r="A46" s="293" t="s">
        <v>34</v>
      </c>
      <c r="B46" s="294"/>
      <c r="C46" s="95">
        <f aca="true" t="shared" si="3" ref="C46:N46">SUMIF(C45:C45,"=x",$O45:$O45)+SUMIF(C45:C45,"=x",$P45:$P45)+SUMIF(C45:C45,"=x",$Q45:$Q45)</f>
        <v>0</v>
      </c>
      <c r="D46" s="87">
        <f t="shared" si="3"/>
        <v>0</v>
      </c>
      <c r="E46" s="87">
        <f t="shared" si="3"/>
        <v>0</v>
      </c>
      <c r="F46" s="87">
        <f t="shared" si="3"/>
        <v>0</v>
      </c>
      <c r="G46" s="87">
        <f t="shared" si="3"/>
        <v>0</v>
      </c>
      <c r="H46" s="87">
        <f t="shared" si="3"/>
        <v>0</v>
      </c>
      <c r="I46" s="29">
        <f t="shared" si="3"/>
        <v>2</v>
      </c>
      <c r="J46" s="29">
        <f t="shared" si="3"/>
        <v>0</v>
      </c>
      <c r="K46" s="29">
        <f t="shared" si="3"/>
        <v>0</v>
      </c>
      <c r="L46" s="29">
        <f t="shared" si="3"/>
        <v>0</v>
      </c>
      <c r="M46" s="29">
        <f t="shared" si="3"/>
        <v>0</v>
      </c>
      <c r="N46" s="30">
        <f t="shared" si="3"/>
        <v>0</v>
      </c>
      <c r="O46" s="295">
        <f>SUM(C46:N46)</f>
        <v>2</v>
      </c>
      <c r="P46" s="296"/>
      <c r="Q46" s="296"/>
      <c r="R46" s="296"/>
      <c r="S46" s="296"/>
      <c r="T46" s="297"/>
      <c r="U46" s="271"/>
      <c r="V46" s="272"/>
      <c r="W46" s="272"/>
      <c r="X46" s="272"/>
      <c r="Y46" s="272"/>
      <c r="Z46" s="272"/>
      <c r="AA46" s="272"/>
      <c r="AB46" s="272"/>
      <c r="AC46" s="272"/>
      <c r="AD46" s="272"/>
      <c r="AE46" s="273"/>
    </row>
    <row r="47" spans="1:31" s="6" customFormat="1" ht="12.75">
      <c r="A47" s="298" t="s">
        <v>35</v>
      </c>
      <c r="B47" s="299"/>
      <c r="C47" s="96">
        <f aca="true" t="shared" si="4" ref="C47:N47">SUMIF(C45:C45,"=x",$S45:$S45)</f>
        <v>0</v>
      </c>
      <c r="D47" s="89">
        <f t="shared" si="4"/>
        <v>0</v>
      </c>
      <c r="E47" s="89">
        <f t="shared" si="4"/>
        <v>0</v>
      </c>
      <c r="F47" s="89">
        <f t="shared" si="4"/>
        <v>0</v>
      </c>
      <c r="G47" s="89">
        <f t="shared" si="4"/>
        <v>0</v>
      </c>
      <c r="H47" s="89">
        <f t="shared" si="4"/>
        <v>0</v>
      </c>
      <c r="I47" s="32">
        <f t="shared" si="4"/>
        <v>2</v>
      </c>
      <c r="J47" s="32">
        <f t="shared" si="4"/>
        <v>0</v>
      </c>
      <c r="K47" s="32">
        <f t="shared" si="4"/>
        <v>0</v>
      </c>
      <c r="L47" s="32">
        <f t="shared" si="4"/>
        <v>0</v>
      </c>
      <c r="M47" s="32">
        <f t="shared" si="4"/>
        <v>0</v>
      </c>
      <c r="N47" s="33">
        <f t="shared" si="4"/>
        <v>0</v>
      </c>
      <c r="O47" s="274">
        <f>SUM(C47:N47)</f>
        <v>2</v>
      </c>
      <c r="P47" s="275"/>
      <c r="Q47" s="275"/>
      <c r="R47" s="275"/>
      <c r="S47" s="275"/>
      <c r="T47" s="276"/>
      <c r="U47" s="277"/>
      <c r="V47" s="278"/>
      <c r="W47" s="278"/>
      <c r="X47" s="278"/>
      <c r="Y47" s="278"/>
      <c r="Z47" s="278"/>
      <c r="AA47" s="278"/>
      <c r="AB47" s="278"/>
      <c r="AC47" s="278"/>
      <c r="AD47" s="278"/>
      <c r="AE47" s="279"/>
    </row>
    <row r="48" spans="1:31" s="6" customFormat="1" ht="12.75">
      <c r="A48" s="306" t="s">
        <v>36</v>
      </c>
      <c r="B48" s="307"/>
      <c r="C48" s="97">
        <f aca="true" t="shared" si="5" ref="C48:N48">SUMPRODUCT(--(C45:C45="x"),--($T45:$T45="K"))</f>
        <v>0</v>
      </c>
      <c r="D48" s="91">
        <f t="shared" si="5"/>
        <v>0</v>
      </c>
      <c r="E48" s="91">
        <f t="shared" si="5"/>
        <v>0</v>
      </c>
      <c r="F48" s="91">
        <f t="shared" si="5"/>
        <v>0</v>
      </c>
      <c r="G48" s="91">
        <f t="shared" si="5"/>
        <v>0</v>
      </c>
      <c r="H48" s="91">
        <f t="shared" si="5"/>
        <v>0</v>
      </c>
      <c r="I48" s="26">
        <f t="shared" si="5"/>
        <v>0</v>
      </c>
      <c r="J48" s="26">
        <f t="shared" si="5"/>
        <v>0</v>
      </c>
      <c r="K48" s="26">
        <f t="shared" si="5"/>
        <v>0</v>
      </c>
      <c r="L48" s="26">
        <f t="shared" si="5"/>
        <v>0</v>
      </c>
      <c r="M48" s="26">
        <f t="shared" si="5"/>
        <v>0</v>
      </c>
      <c r="N48" s="27">
        <f t="shared" si="5"/>
        <v>0</v>
      </c>
      <c r="O48" s="308">
        <f>SUM(C48:N48)</f>
        <v>0</v>
      </c>
      <c r="P48" s="309"/>
      <c r="Q48" s="309"/>
      <c r="R48" s="309"/>
      <c r="S48" s="309"/>
      <c r="T48" s="310"/>
      <c r="U48" s="277"/>
      <c r="V48" s="278"/>
      <c r="W48" s="278"/>
      <c r="X48" s="278"/>
      <c r="Y48" s="278"/>
      <c r="Z48" s="278"/>
      <c r="AA48" s="278"/>
      <c r="AB48" s="278"/>
      <c r="AC48" s="278"/>
      <c r="AD48" s="278"/>
      <c r="AE48" s="279"/>
    </row>
    <row r="49" spans="1:31" s="6" customFormat="1" ht="12.75">
      <c r="A49" s="301" t="s">
        <v>38</v>
      </c>
      <c r="B49" s="302"/>
      <c r="C49" s="300"/>
      <c r="D49" s="300"/>
      <c r="E49" s="300"/>
      <c r="F49" s="300"/>
      <c r="G49" s="300"/>
      <c r="H49" s="300"/>
      <c r="I49" s="300"/>
      <c r="J49" s="300"/>
      <c r="K49" s="300"/>
      <c r="L49" s="300"/>
      <c r="M49" s="300"/>
      <c r="N49" s="300"/>
      <c r="O49" s="300"/>
      <c r="P49" s="300"/>
      <c r="Q49" s="300"/>
      <c r="R49" s="300"/>
      <c r="S49" s="300"/>
      <c r="T49" s="300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  <c r="AE49" s="286"/>
    </row>
    <row r="50" spans="1:31" s="6" customFormat="1" ht="12.75">
      <c r="A50" s="146" t="s">
        <v>632</v>
      </c>
      <c r="B50" s="115" t="s">
        <v>633</v>
      </c>
      <c r="C50" s="99"/>
      <c r="D50" s="85"/>
      <c r="E50" s="85"/>
      <c r="F50" s="85"/>
      <c r="G50" s="85"/>
      <c r="H50" s="85"/>
      <c r="I50" s="12"/>
      <c r="J50" s="12"/>
      <c r="K50" s="107" t="s">
        <v>52</v>
      </c>
      <c r="L50" s="12" t="s">
        <v>32</v>
      </c>
      <c r="M50" s="12"/>
      <c r="N50" s="11"/>
      <c r="O50" s="21"/>
      <c r="P50" s="14"/>
      <c r="Q50" s="14"/>
      <c r="R50" s="22"/>
      <c r="S50" s="21">
        <v>2</v>
      </c>
      <c r="T50" s="59" t="s">
        <v>76</v>
      </c>
      <c r="U50" s="69"/>
      <c r="V50" s="43"/>
      <c r="W50" s="65"/>
      <c r="X50" s="64"/>
      <c r="Y50" s="43"/>
      <c r="Z50" s="65"/>
      <c r="AA50" s="70"/>
      <c r="AB50" s="46"/>
      <c r="AC50" s="71"/>
      <c r="AD50" s="166" t="s">
        <v>448</v>
      </c>
      <c r="AE50" s="143" t="s">
        <v>634</v>
      </c>
    </row>
    <row r="51" spans="1:31" s="6" customFormat="1" ht="12.75">
      <c r="A51" s="293" t="s">
        <v>34</v>
      </c>
      <c r="B51" s="294"/>
      <c r="C51" s="95">
        <f aca="true" t="shared" si="6" ref="C51:N51">SUMIF(C50:C50,"=x",$O50:$O50)+SUMIF(C50:C50,"=x",$P50:$P50)+SUMIF(C50:C50,"=x",$Q50:$Q50)</f>
        <v>0</v>
      </c>
      <c r="D51" s="87">
        <f t="shared" si="6"/>
        <v>0</v>
      </c>
      <c r="E51" s="87">
        <f t="shared" si="6"/>
        <v>0</v>
      </c>
      <c r="F51" s="87">
        <f t="shared" si="6"/>
        <v>0</v>
      </c>
      <c r="G51" s="87">
        <f t="shared" si="6"/>
        <v>0</v>
      </c>
      <c r="H51" s="87">
        <f t="shared" si="6"/>
        <v>0</v>
      </c>
      <c r="I51" s="29">
        <f t="shared" si="6"/>
        <v>0</v>
      </c>
      <c r="J51" s="29">
        <f t="shared" si="6"/>
        <v>0</v>
      </c>
      <c r="K51" s="29">
        <f t="shared" si="6"/>
        <v>0</v>
      </c>
      <c r="L51" s="29">
        <f t="shared" si="6"/>
        <v>0</v>
      </c>
      <c r="M51" s="29">
        <f t="shared" si="6"/>
        <v>0</v>
      </c>
      <c r="N51" s="30">
        <f t="shared" si="6"/>
        <v>0</v>
      </c>
      <c r="O51" s="295">
        <f>SUM(C51:N51)</f>
        <v>0</v>
      </c>
      <c r="P51" s="296"/>
      <c r="Q51" s="296"/>
      <c r="R51" s="296"/>
      <c r="S51" s="296"/>
      <c r="T51" s="297"/>
      <c r="U51" s="271"/>
      <c r="V51" s="272"/>
      <c r="W51" s="272"/>
      <c r="X51" s="272"/>
      <c r="Y51" s="272"/>
      <c r="Z51" s="272"/>
      <c r="AA51" s="272"/>
      <c r="AB51" s="272"/>
      <c r="AC51" s="272"/>
      <c r="AD51" s="272"/>
      <c r="AE51" s="273"/>
    </row>
    <row r="52" spans="1:31" s="6" customFormat="1" ht="12.75">
      <c r="A52" s="298" t="s">
        <v>35</v>
      </c>
      <c r="B52" s="299"/>
      <c r="C52" s="96">
        <f aca="true" t="shared" si="7" ref="C52:N52">SUMIF(C50:C50,"=x",$S50:$S50)</f>
        <v>0</v>
      </c>
      <c r="D52" s="89">
        <f t="shared" si="7"/>
        <v>0</v>
      </c>
      <c r="E52" s="89">
        <f t="shared" si="7"/>
        <v>0</v>
      </c>
      <c r="F52" s="89">
        <f t="shared" si="7"/>
        <v>0</v>
      </c>
      <c r="G52" s="89">
        <f t="shared" si="7"/>
        <v>0</v>
      </c>
      <c r="H52" s="89">
        <f t="shared" si="7"/>
        <v>0</v>
      </c>
      <c r="I52" s="32">
        <f t="shared" si="7"/>
        <v>0</v>
      </c>
      <c r="J52" s="32">
        <f t="shared" si="7"/>
        <v>0</v>
      </c>
      <c r="K52" s="32">
        <f t="shared" si="7"/>
        <v>0</v>
      </c>
      <c r="L52" s="32">
        <f t="shared" si="7"/>
        <v>2</v>
      </c>
      <c r="M52" s="32">
        <f t="shared" si="7"/>
        <v>0</v>
      </c>
      <c r="N52" s="33">
        <f t="shared" si="7"/>
        <v>0</v>
      </c>
      <c r="O52" s="274">
        <f>SUM(C52:N52)</f>
        <v>2</v>
      </c>
      <c r="P52" s="275"/>
      <c r="Q52" s="275"/>
      <c r="R52" s="275"/>
      <c r="S52" s="275"/>
      <c r="T52" s="276"/>
      <c r="U52" s="277"/>
      <c r="V52" s="278"/>
      <c r="W52" s="278"/>
      <c r="X52" s="278"/>
      <c r="Y52" s="278"/>
      <c r="Z52" s="278"/>
      <c r="AA52" s="278"/>
      <c r="AB52" s="278"/>
      <c r="AC52" s="278"/>
      <c r="AD52" s="278"/>
      <c r="AE52" s="279"/>
    </row>
    <row r="53" spans="1:31" s="6" customFormat="1" ht="12.75">
      <c r="A53" s="306" t="s">
        <v>36</v>
      </c>
      <c r="B53" s="307"/>
      <c r="C53" s="97">
        <f aca="true" t="shared" si="8" ref="C53:N53">SUMPRODUCT(--(C50:C50="x"),--($T50:$T50="K"))</f>
        <v>0</v>
      </c>
      <c r="D53" s="91">
        <f t="shared" si="8"/>
        <v>0</v>
      </c>
      <c r="E53" s="91">
        <f t="shared" si="8"/>
        <v>0</v>
      </c>
      <c r="F53" s="91">
        <f t="shared" si="8"/>
        <v>0</v>
      </c>
      <c r="G53" s="91">
        <f t="shared" si="8"/>
        <v>0</v>
      </c>
      <c r="H53" s="91">
        <f t="shared" si="8"/>
        <v>0</v>
      </c>
      <c r="I53" s="26">
        <f t="shared" si="8"/>
        <v>0</v>
      </c>
      <c r="J53" s="26">
        <f t="shared" si="8"/>
        <v>0</v>
      </c>
      <c r="K53" s="26">
        <f t="shared" si="8"/>
        <v>0</v>
      </c>
      <c r="L53" s="26">
        <f t="shared" si="8"/>
        <v>0</v>
      </c>
      <c r="M53" s="26">
        <f t="shared" si="8"/>
        <v>0</v>
      </c>
      <c r="N53" s="27">
        <f t="shared" si="8"/>
        <v>0</v>
      </c>
      <c r="O53" s="308">
        <f>SUM(C53:N53)</f>
        <v>0</v>
      </c>
      <c r="P53" s="309"/>
      <c r="Q53" s="309"/>
      <c r="R53" s="309"/>
      <c r="S53" s="309"/>
      <c r="T53" s="310"/>
      <c r="U53" s="277"/>
      <c r="V53" s="278"/>
      <c r="W53" s="278"/>
      <c r="X53" s="278"/>
      <c r="Y53" s="278"/>
      <c r="Z53" s="278"/>
      <c r="AA53" s="278"/>
      <c r="AB53" s="278"/>
      <c r="AC53" s="278"/>
      <c r="AD53" s="278"/>
      <c r="AE53" s="279"/>
    </row>
    <row r="54" spans="1:31" s="6" customFormat="1" ht="12.75">
      <c r="A54" s="301" t="s">
        <v>39</v>
      </c>
      <c r="B54" s="302"/>
      <c r="C54" s="300"/>
      <c r="D54" s="300"/>
      <c r="E54" s="300"/>
      <c r="F54" s="300"/>
      <c r="G54" s="300"/>
      <c r="H54" s="300"/>
      <c r="I54" s="300"/>
      <c r="J54" s="300"/>
      <c r="K54" s="300"/>
      <c r="L54" s="300"/>
      <c r="M54" s="300"/>
      <c r="N54" s="300"/>
      <c r="O54" s="300"/>
      <c r="P54" s="300"/>
      <c r="Q54" s="300"/>
      <c r="R54" s="300"/>
      <c r="S54" s="300"/>
      <c r="T54" s="300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286"/>
    </row>
    <row r="55" spans="1:31" s="6" customFormat="1" ht="12.75">
      <c r="A55" s="146" t="s">
        <v>635</v>
      </c>
      <c r="B55" s="115" t="s">
        <v>636</v>
      </c>
      <c r="C55" s="99"/>
      <c r="D55" s="85"/>
      <c r="E55" s="85"/>
      <c r="F55" s="85"/>
      <c r="G55" s="85"/>
      <c r="H55" s="85"/>
      <c r="I55" s="12"/>
      <c r="J55" s="12"/>
      <c r="K55" s="12" t="s">
        <v>52</v>
      </c>
      <c r="L55" s="12" t="s">
        <v>32</v>
      </c>
      <c r="M55" s="12"/>
      <c r="N55" s="11"/>
      <c r="O55" s="21"/>
      <c r="P55" s="14">
        <v>2</v>
      </c>
      <c r="Q55" s="14"/>
      <c r="R55" s="22"/>
      <c r="S55" s="21">
        <v>2</v>
      </c>
      <c r="T55" s="59" t="s">
        <v>324</v>
      </c>
      <c r="U55" s="20" t="s">
        <v>33</v>
      </c>
      <c r="V55" s="113" t="str">
        <f>'Biológiatanár közös rész'!A65</f>
        <v>bb5t8600</v>
      </c>
      <c r="W55" s="114" t="str">
        <f>'Biológiatanár közös rész'!B65</f>
        <v>A biológia tanításának gyakorlata</v>
      </c>
      <c r="X55" s="21"/>
      <c r="Y55" s="14"/>
      <c r="Z55" s="59"/>
      <c r="AA55" s="70"/>
      <c r="AB55" s="46"/>
      <c r="AC55" s="73"/>
      <c r="AD55" s="166" t="s">
        <v>448</v>
      </c>
      <c r="AE55" s="73" t="s">
        <v>637</v>
      </c>
    </row>
    <row r="56" spans="1:31" s="6" customFormat="1" ht="12.75">
      <c r="A56" s="146" t="s">
        <v>638</v>
      </c>
      <c r="B56" s="115" t="s">
        <v>639</v>
      </c>
      <c r="C56" s="99"/>
      <c r="D56" s="85"/>
      <c r="E56" s="85"/>
      <c r="F56" s="85"/>
      <c r="G56" s="85"/>
      <c r="H56" s="85"/>
      <c r="I56" s="12"/>
      <c r="J56" s="12"/>
      <c r="K56" s="12"/>
      <c r="L56" s="107" t="s">
        <v>52</v>
      </c>
      <c r="M56" s="12" t="s">
        <v>32</v>
      </c>
      <c r="N56" s="11"/>
      <c r="O56" s="21"/>
      <c r="P56" s="14">
        <v>1</v>
      </c>
      <c r="Q56" s="14"/>
      <c r="R56" s="22"/>
      <c r="S56" s="21">
        <v>1</v>
      </c>
      <c r="T56" s="59" t="s">
        <v>415</v>
      </c>
      <c r="U56" s="70"/>
      <c r="V56" s="46"/>
      <c r="W56" s="73"/>
      <c r="X56" s="70"/>
      <c r="Y56" s="46"/>
      <c r="Z56" s="73"/>
      <c r="AA56" s="70"/>
      <c r="AB56" s="46"/>
      <c r="AC56" s="73"/>
      <c r="AD56" s="166" t="s">
        <v>448</v>
      </c>
      <c r="AE56" s="73" t="s">
        <v>309</v>
      </c>
    </row>
    <row r="57" spans="1:31" s="6" customFormat="1" ht="12.75">
      <c r="A57" s="146" t="s">
        <v>640</v>
      </c>
      <c r="B57" s="115" t="s">
        <v>641</v>
      </c>
      <c r="C57" s="99"/>
      <c r="D57" s="85"/>
      <c r="E57" s="85"/>
      <c r="F57" s="85"/>
      <c r="G57" s="85"/>
      <c r="H57" s="85"/>
      <c r="I57" s="12"/>
      <c r="J57" s="12"/>
      <c r="K57" s="12"/>
      <c r="L57" s="12"/>
      <c r="M57" s="107" t="s">
        <v>52</v>
      </c>
      <c r="N57" s="11" t="s">
        <v>32</v>
      </c>
      <c r="O57" s="21"/>
      <c r="P57" s="14">
        <v>1</v>
      </c>
      <c r="Q57" s="14"/>
      <c r="R57" s="22"/>
      <c r="S57" s="21">
        <v>1</v>
      </c>
      <c r="T57" s="59" t="s">
        <v>415</v>
      </c>
      <c r="U57" s="20"/>
      <c r="V57" s="12"/>
      <c r="W57" s="73"/>
      <c r="X57" s="70"/>
      <c r="Y57" s="46"/>
      <c r="Z57" s="73"/>
      <c r="AA57" s="70"/>
      <c r="AB57" s="46"/>
      <c r="AC57" s="73"/>
      <c r="AD57" s="166" t="s">
        <v>448</v>
      </c>
      <c r="AE57" s="73" t="s">
        <v>310</v>
      </c>
    </row>
    <row r="58" spans="1:31" s="6" customFormat="1" ht="12.75">
      <c r="A58" s="293" t="s">
        <v>34</v>
      </c>
      <c r="B58" s="294"/>
      <c r="C58" s="95">
        <f aca="true" t="shared" si="9" ref="C58:N58">SUMIF(C55:C57,"=x",$O55:$O57)+SUMIF(C55:C57,"=x",$P55:$P57)+SUMIF(C55:C57,"=x",$Q55:$Q57)</f>
        <v>0</v>
      </c>
      <c r="D58" s="87">
        <f t="shared" si="9"/>
        <v>0</v>
      </c>
      <c r="E58" s="87">
        <f t="shared" si="9"/>
        <v>0</v>
      </c>
      <c r="F58" s="87">
        <f t="shared" si="9"/>
        <v>0</v>
      </c>
      <c r="G58" s="87">
        <f t="shared" si="9"/>
        <v>0</v>
      </c>
      <c r="H58" s="87">
        <f t="shared" si="9"/>
        <v>0</v>
      </c>
      <c r="I58" s="29">
        <f t="shared" si="9"/>
        <v>0</v>
      </c>
      <c r="J58" s="29">
        <f t="shared" si="9"/>
        <v>0</v>
      </c>
      <c r="K58" s="29">
        <f t="shared" si="9"/>
        <v>0</v>
      </c>
      <c r="L58" s="29">
        <f t="shared" si="9"/>
        <v>2</v>
      </c>
      <c r="M58" s="29">
        <f t="shared" si="9"/>
        <v>1</v>
      </c>
      <c r="N58" s="30">
        <f t="shared" si="9"/>
        <v>1</v>
      </c>
      <c r="O58" s="295">
        <f>SUM(C58:N58)</f>
        <v>4</v>
      </c>
      <c r="P58" s="296"/>
      <c r="Q58" s="296"/>
      <c r="R58" s="296"/>
      <c r="S58" s="296"/>
      <c r="T58" s="297"/>
      <c r="U58" s="271"/>
      <c r="V58" s="272"/>
      <c r="W58" s="272"/>
      <c r="X58" s="272"/>
      <c r="Y58" s="272"/>
      <c r="Z58" s="272"/>
      <c r="AA58" s="272"/>
      <c r="AB58" s="272"/>
      <c r="AC58" s="272"/>
      <c r="AD58" s="272"/>
      <c r="AE58" s="273"/>
    </row>
    <row r="59" spans="1:31" s="6" customFormat="1" ht="12.75">
      <c r="A59" s="298" t="s">
        <v>35</v>
      </c>
      <c r="B59" s="299"/>
      <c r="C59" s="96">
        <f aca="true" t="shared" si="10" ref="C59:N59">SUMIF(C55:C57,"=x",$S55:$S57)</f>
        <v>0</v>
      </c>
      <c r="D59" s="89">
        <f t="shared" si="10"/>
        <v>0</v>
      </c>
      <c r="E59" s="89">
        <f t="shared" si="10"/>
        <v>0</v>
      </c>
      <c r="F59" s="89">
        <f t="shared" si="10"/>
        <v>0</v>
      </c>
      <c r="G59" s="89">
        <f t="shared" si="10"/>
        <v>0</v>
      </c>
      <c r="H59" s="89">
        <f t="shared" si="10"/>
        <v>0</v>
      </c>
      <c r="I59" s="32">
        <f t="shared" si="10"/>
        <v>0</v>
      </c>
      <c r="J59" s="32">
        <f t="shared" si="10"/>
        <v>0</v>
      </c>
      <c r="K59" s="32">
        <f t="shared" si="10"/>
        <v>0</v>
      </c>
      <c r="L59" s="32">
        <f t="shared" si="10"/>
        <v>2</v>
      </c>
      <c r="M59" s="32">
        <f t="shared" si="10"/>
        <v>1</v>
      </c>
      <c r="N59" s="33">
        <f t="shared" si="10"/>
        <v>1</v>
      </c>
      <c r="O59" s="274">
        <f>SUM(C59:N59)</f>
        <v>4</v>
      </c>
      <c r="P59" s="275"/>
      <c r="Q59" s="275"/>
      <c r="R59" s="275"/>
      <c r="S59" s="275"/>
      <c r="T59" s="276"/>
      <c r="U59" s="277"/>
      <c r="V59" s="278"/>
      <c r="W59" s="278"/>
      <c r="X59" s="278"/>
      <c r="Y59" s="278"/>
      <c r="Z59" s="278"/>
      <c r="AA59" s="278"/>
      <c r="AB59" s="278"/>
      <c r="AC59" s="278"/>
      <c r="AD59" s="278"/>
      <c r="AE59" s="279"/>
    </row>
    <row r="60" spans="1:31" s="6" customFormat="1" ht="12.75">
      <c r="A60" s="306" t="s">
        <v>36</v>
      </c>
      <c r="B60" s="307"/>
      <c r="C60" s="97">
        <f>SUMPRODUCT(--(C55:C57="x"),--($T55:$T57="K"))</f>
        <v>0</v>
      </c>
      <c r="D60" s="91">
        <f aca="true" t="shared" si="11" ref="D60:N60">SUMPRODUCT(--(D55:D57="x"),--($T55:$T57="K"))</f>
        <v>0</v>
      </c>
      <c r="E60" s="91">
        <f t="shared" si="11"/>
        <v>0</v>
      </c>
      <c r="F60" s="91">
        <f t="shared" si="11"/>
        <v>0</v>
      </c>
      <c r="G60" s="91">
        <f t="shared" si="11"/>
        <v>0</v>
      </c>
      <c r="H60" s="91">
        <f t="shared" si="11"/>
        <v>0</v>
      </c>
      <c r="I60" s="26">
        <f t="shared" si="11"/>
        <v>0</v>
      </c>
      <c r="J60" s="26">
        <f t="shared" si="11"/>
        <v>0</v>
      </c>
      <c r="K60" s="26">
        <f t="shared" si="11"/>
        <v>0</v>
      </c>
      <c r="L60" s="26">
        <f t="shared" si="11"/>
        <v>0</v>
      </c>
      <c r="M60" s="26">
        <f t="shared" si="11"/>
        <v>0</v>
      </c>
      <c r="N60" s="27">
        <f t="shared" si="11"/>
        <v>0</v>
      </c>
      <c r="O60" s="308">
        <f>SUM(C60:N60)</f>
        <v>0</v>
      </c>
      <c r="P60" s="309"/>
      <c r="Q60" s="309"/>
      <c r="R60" s="309"/>
      <c r="S60" s="309"/>
      <c r="T60" s="310"/>
      <c r="U60" s="277"/>
      <c r="V60" s="278"/>
      <c r="W60" s="278"/>
      <c r="X60" s="278"/>
      <c r="Y60" s="278"/>
      <c r="Z60" s="278"/>
      <c r="AA60" s="278"/>
      <c r="AB60" s="278"/>
      <c r="AC60" s="278"/>
      <c r="AD60" s="278"/>
      <c r="AE60" s="279"/>
    </row>
    <row r="61" spans="1:31" s="6" customFormat="1" ht="12.75">
      <c r="A61" s="301" t="s">
        <v>9</v>
      </c>
      <c r="B61" s="302"/>
      <c r="C61" s="300"/>
      <c r="D61" s="300"/>
      <c r="E61" s="300"/>
      <c r="F61" s="300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285"/>
      <c r="V61" s="285"/>
      <c r="W61" s="285"/>
      <c r="X61" s="285"/>
      <c r="Y61" s="285"/>
      <c r="Z61" s="285"/>
      <c r="AA61" s="285"/>
      <c r="AB61" s="285"/>
      <c r="AC61" s="285"/>
      <c r="AD61" s="285"/>
      <c r="AE61" s="286"/>
    </row>
    <row r="62" spans="1:31" s="6" customFormat="1" ht="12.75">
      <c r="A62" s="293" t="s">
        <v>34</v>
      </c>
      <c r="B62" s="294"/>
      <c r="C62" s="95">
        <f aca="true" t="shared" si="12" ref="C62:H62">SUMIF($A3:$A61,$A62,C3:C61)</f>
        <v>0</v>
      </c>
      <c r="D62" s="87">
        <f t="shared" si="12"/>
        <v>0</v>
      </c>
      <c r="E62" s="87">
        <f t="shared" si="12"/>
        <v>0</v>
      </c>
      <c r="F62" s="87">
        <f t="shared" si="12"/>
        <v>0</v>
      </c>
      <c r="G62" s="87">
        <f t="shared" si="12"/>
        <v>0</v>
      </c>
      <c r="H62" s="87">
        <f t="shared" si="12"/>
        <v>0</v>
      </c>
      <c r="I62" s="29"/>
      <c r="J62" s="29"/>
      <c r="K62" s="29"/>
      <c r="L62" s="29"/>
      <c r="M62" s="29"/>
      <c r="N62" s="30"/>
      <c r="O62" s="295">
        <f>SUM(C62:N62)</f>
        <v>0</v>
      </c>
      <c r="P62" s="296"/>
      <c r="Q62" s="296"/>
      <c r="R62" s="296"/>
      <c r="S62" s="296"/>
      <c r="T62" s="297"/>
      <c r="U62" s="277"/>
      <c r="V62" s="278"/>
      <c r="W62" s="278"/>
      <c r="X62" s="278"/>
      <c r="Y62" s="278"/>
      <c r="Z62" s="278"/>
      <c r="AA62" s="278"/>
      <c r="AB62" s="278"/>
      <c r="AC62" s="278"/>
      <c r="AD62" s="278"/>
      <c r="AE62" s="279"/>
    </row>
    <row r="63" spans="1:31" s="6" customFormat="1" ht="12.75">
      <c r="A63" s="298" t="s">
        <v>35</v>
      </c>
      <c r="B63" s="299"/>
      <c r="C63" s="96">
        <f aca="true" t="shared" si="13" ref="C63:N63">C19+C42+C47+C52+C59</f>
        <v>0</v>
      </c>
      <c r="D63" s="89">
        <f t="shared" si="13"/>
        <v>0</v>
      </c>
      <c r="E63" s="89">
        <f t="shared" si="13"/>
        <v>0</v>
      </c>
      <c r="F63" s="89">
        <f t="shared" si="13"/>
        <v>0</v>
      </c>
      <c r="G63" s="89">
        <f t="shared" si="13"/>
        <v>0</v>
      </c>
      <c r="H63" s="89">
        <f t="shared" si="13"/>
        <v>0</v>
      </c>
      <c r="I63" s="258">
        <f t="shared" si="13"/>
        <v>13</v>
      </c>
      <c r="J63" s="258">
        <f t="shared" si="13"/>
        <v>13</v>
      </c>
      <c r="K63" s="258">
        <f t="shared" si="13"/>
        <v>13</v>
      </c>
      <c r="L63" s="258">
        <f t="shared" si="13"/>
        <v>13</v>
      </c>
      <c r="M63" s="258">
        <f t="shared" si="13"/>
        <v>1</v>
      </c>
      <c r="N63" s="259">
        <f t="shared" si="13"/>
        <v>1</v>
      </c>
      <c r="O63" s="274">
        <f>SUM(C63:N63)</f>
        <v>54</v>
      </c>
      <c r="P63" s="275"/>
      <c r="Q63" s="275"/>
      <c r="R63" s="275"/>
      <c r="S63" s="275"/>
      <c r="T63" s="276"/>
      <c r="U63" s="277"/>
      <c r="V63" s="278"/>
      <c r="W63" s="278"/>
      <c r="X63" s="278"/>
      <c r="Y63" s="278"/>
      <c r="Z63" s="278"/>
      <c r="AA63" s="278"/>
      <c r="AB63" s="278"/>
      <c r="AC63" s="278"/>
      <c r="AD63" s="278"/>
      <c r="AE63" s="279"/>
    </row>
    <row r="64" spans="1:31" s="6" customFormat="1" ht="12.75">
      <c r="A64" s="306" t="s">
        <v>36</v>
      </c>
      <c r="B64" s="307"/>
      <c r="C64" s="97">
        <f aca="true" t="shared" si="14" ref="C64:K64">SUMIF($A5:$A63,$A64,C5:C63)</f>
        <v>0</v>
      </c>
      <c r="D64" s="91">
        <f t="shared" si="14"/>
        <v>0</v>
      </c>
      <c r="E64" s="91">
        <f t="shared" si="14"/>
        <v>0</v>
      </c>
      <c r="F64" s="91">
        <f t="shared" si="14"/>
        <v>0</v>
      </c>
      <c r="G64" s="91">
        <f t="shared" si="14"/>
        <v>0</v>
      </c>
      <c r="H64" s="91">
        <f t="shared" si="14"/>
        <v>0</v>
      </c>
      <c r="I64" s="26">
        <f t="shared" si="14"/>
        <v>4</v>
      </c>
      <c r="J64" s="26">
        <f t="shared" si="14"/>
        <v>4</v>
      </c>
      <c r="K64" s="26">
        <f t="shared" si="14"/>
        <v>0</v>
      </c>
      <c r="L64" s="26"/>
      <c r="M64" s="26">
        <f>SUMIF($A5:$A63,$A64,M5:M63)</f>
        <v>0</v>
      </c>
      <c r="N64" s="27">
        <f>SUMIF($A5:$A63,$A64,N5:N63)</f>
        <v>0</v>
      </c>
      <c r="O64" s="308">
        <f>SUM(C64:N64)</f>
        <v>8</v>
      </c>
      <c r="P64" s="309"/>
      <c r="Q64" s="309"/>
      <c r="R64" s="309"/>
      <c r="S64" s="309"/>
      <c r="T64" s="310"/>
      <c r="U64" s="277"/>
      <c r="V64" s="278"/>
      <c r="W64" s="278"/>
      <c r="X64" s="278"/>
      <c r="Y64" s="278"/>
      <c r="Z64" s="278"/>
      <c r="AA64" s="278"/>
      <c r="AB64" s="278"/>
      <c r="AC64" s="278"/>
      <c r="AD64" s="278"/>
      <c r="AE64" s="279"/>
    </row>
    <row r="65" spans="1:31" s="6" customFormat="1" ht="13.5" thickBot="1">
      <c r="A65" s="311" t="s">
        <v>40</v>
      </c>
      <c r="B65" s="312"/>
      <c r="C65" s="98"/>
      <c r="D65" s="93"/>
      <c r="E65" s="93"/>
      <c r="F65" s="93"/>
      <c r="G65" s="93"/>
      <c r="H65" s="93"/>
      <c r="I65" s="83">
        <f>11+2</f>
        <v>13</v>
      </c>
      <c r="J65" s="83">
        <f>12+2</f>
        <v>14</v>
      </c>
      <c r="K65" s="83">
        <f>13</f>
        <v>13</v>
      </c>
      <c r="L65" s="83">
        <f>12+2</f>
        <v>14</v>
      </c>
      <c r="M65" s="83">
        <f>0+1</f>
        <v>1</v>
      </c>
      <c r="N65" s="84">
        <f>0+1</f>
        <v>1</v>
      </c>
      <c r="O65" s="313">
        <f>SUM(C65:N65)</f>
        <v>56</v>
      </c>
      <c r="P65" s="314"/>
      <c r="Q65" s="314"/>
      <c r="R65" s="314"/>
      <c r="S65" s="314"/>
      <c r="T65" s="315"/>
      <c r="U65" s="280"/>
      <c r="V65" s="281"/>
      <c r="W65" s="281"/>
      <c r="X65" s="281"/>
      <c r="Y65" s="281"/>
      <c r="Z65" s="281"/>
      <c r="AA65" s="281"/>
      <c r="AB65" s="281"/>
      <c r="AC65" s="281"/>
      <c r="AD65" s="281"/>
      <c r="AE65" s="282"/>
    </row>
    <row r="66" spans="1:30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109" t="s">
        <v>54</v>
      </c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108" t="s">
        <v>55</v>
      </c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6" customFormat="1" ht="12.75">
      <c r="A70" s="109" t="s">
        <v>239</v>
      </c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6" customFormat="1" ht="12.75">
      <c r="A71" s="260" t="s">
        <v>642</v>
      </c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6" customFormat="1" ht="12.75">
      <c r="A72" s="260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6" customFormat="1" ht="12.75">
      <c r="A73" s="108" t="s">
        <v>643</v>
      </c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7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7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7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7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7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7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7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7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7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8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9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7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7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7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7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7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7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s="6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s="6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s="7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s="7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s="7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s="6" customFormat="1" ht="12.7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2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s="6" customFormat="1" ht="12.7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2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s="6" customFormat="1" ht="12.7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2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s="6" customFormat="1" ht="12.7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2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s="6" customFormat="1" ht="12.7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2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s="6" customFormat="1" ht="12.7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2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s="6" customFormat="1" ht="12.7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2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s="7" customFormat="1" ht="12.7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2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s="6" customFormat="1" ht="12.7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2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s="6" customFormat="1" ht="12.7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2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s="6" customFormat="1" ht="12.7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2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s="6" customFormat="1" ht="12.7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2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s="6" customFormat="1" ht="12.7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2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s="6" customFormat="1" ht="12.75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2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s="6" customFormat="1" ht="12.75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2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s="6" customFormat="1" ht="12.75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2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s="6" customFormat="1" ht="12.75">
      <c r="A156" s="3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2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</sheetData>
  <sheetProtection/>
  <mergeCells count="93">
    <mergeCell ref="A65:B65"/>
    <mergeCell ref="O65:T65"/>
    <mergeCell ref="U65:AE65"/>
    <mergeCell ref="A63:B63"/>
    <mergeCell ref="O63:T63"/>
    <mergeCell ref="U63:AE63"/>
    <mergeCell ref="A64:B64"/>
    <mergeCell ref="O64:T64"/>
    <mergeCell ref="U64:AE64"/>
    <mergeCell ref="A61:B61"/>
    <mergeCell ref="C61:N61"/>
    <mergeCell ref="O61:T61"/>
    <mergeCell ref="U61:AE61"/>
    <mergeCell ref="A62:B62"/>
    <mergeCell ref="O62:T62"/>
    <mergeCell ref="U62:AE62"/>
    <mergeCell ref="A59:B59"/>
    <mergeCell ref="O59:T59"/>
    <mergeCell ref="U59:AE59"/>
    <mergeCell ref="A60:B60"/>
    <mergeCell ref="O60:T60"/>
    <mergeCell ref="U60:AE60"/>
    <mergeCell ref="A54:B54"/>
    <mergeCell ref="C54:N54"/>
    <mergeCell ref="O54:T54"/>
    <mergeCell ref="U54:AE54"/>
    <mergeCell ref="A58:B58"/>
    <mergeCell ref="O58:T58"/>
    <mergeCell ref="U58:AE58"/>
    <mergeCell ref="A52:B52"/>
    <mergeCell ref="O52:T52"/>
    <mergeCell ref="U52:AE52"/>
    <mergeCell ref="A53:B53"/>
    <mergeCell ref="O53:T53"/>
    <mergeCell ref="U53:AE53"/>
    <mergeCell ref="A49:B49"/>
    <mergeCell ref="C49:N49"/>
    <mergeCell ref="O49:T49"/>
    <mergeCell ref="U49:AE49"/>
    <mergeCell ref="A51:B51"/>
    <mergeCell ref="O51:T51"/>
    <mergeCell ref="U51:AE51"/>
    <mergeCell ref="A47:B47"/>
    <mergeCell ref="O47:T47"/>
    <mergeCell ref="U47:AE47"/>
    <mergeCell ref="A48:B48"/>
    <mergeCell ref="O48:T48"/>
    <mergeCell ref="U48:AE48"/>
    <mergeCell ref="A44:B44"/>
    <mergeCell ref="C44:N44"/>
    <mergeCell ref="O44:T44"/>
    <mergeCell ref="U44:AE44"/>
    <mergeCell ref="A46:B46"/>
    <mergeCell ref="O46:T46"/>
    <mergeCell ref="U46:AE46"/>
    <mergeCell ref="A42:B42"/>
    <mergeCell ref="O42:T42"/>
    <mergeCell ref="U42:AE42"/>
    <mergeCell ref="A43:B43"/>
    <mergeCell ref="O43:T43"/>
    <mergeCell ref="U43:AE43"/>
    <mergeCell ref="A41:B41"/>
    <mergeCell ref="O41:T41"/>
    <mergeCell ref="U41:AE41"/>
    <mergeCell ref="A18:B18"/>
    <mergeCell ref="O18:T18"/>
    <mergeCell ref="U18:AE18"/>
    <mergeCell ref="A19:B19"/>
    <mergeCell ref="O19:T19"/>
    <mergeCell ref="U19:AE19"/>
    <mergeCell ref="A20:B20"/>
    <mergeCell ref="O20:T20"/>
    <mergeCell ref="U20:AE20"/>
    <mergeCell ref="A21:T21"/>
    <mergeCell ref="U21:AE21"/>
    <mergeCell ref="AD4:AD5"/>
    <mergeCell ref="AE4:AE5"/>
    <mergeCell ref="A6:B6"/>
    <mergeCell ref="C6:N6"/>
    <mergeCell ref="O6:T6"/>
    <mergeCell ref="U6:AE6"/>
    <mergeCell ref="O4:R4"/>
    <mergeCell ref="S4:S5"/>
    <mergeCell ref="T4:T5"/>
    <mergeCell ref="U4:W5"/>
    <mergeCell ref="X4:Z5"/>
    <mergeCell ref="AA4:AC5"/>
    <mergeCell ref="A1:B1"/>
    <mergeCell ref="A2:L2"/>
    <mergeCell ref="A3:L3"/>
    <mergeCell ref="A4:A5"/>
    <mergeCell ref="B4:B5"/>
    <mergeCell ref="C4:N4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32"/>
  <sheetViews>
    <sheetView showGridLines="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A13" sqref="AA13:AC13"/>
    </sheetView>
  </sheetViews>
  <sheetFormatPr defaultColWidth="10.7109375" defaultRowHeight="12.75"/>
  <cols>
    <col min="1" max="1" width="15.421875" style="3" customWidth="1"/>
    <col min="2" max="2" width="55.00390625" style="1" customWidth="1"/>
    <col min="3" max="19" width="3.421875" style="4" customWidth="1"/>
    <col min="20" max="20" width="6.42187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42.8515625" style="1" customWidth="1"/>
    <col min="32" max="16384" width="10.7109375" style="1" customWidth="1"/>
  </cols>
  <sheetData>
    <row r="1" spans="1:30" s="2" customFormat="1" ht="25.5">
      <c r="A1" s="316" t="s">
        <v>58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317" t="s">
        <v>77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318" t="s">
        <v>61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</row>
    <row r="4" spans="1:31" ht="18" customHeight="1" thickTop="1">
      <c r="A4" s="283" t="s">
        <v>1</v>
      </c>
      <c r="B4" s="283" t="s">
        <v>0</v>
      </c>
      <c r="C4" s="287" t="s">
        <v>28</v>
      </c>
      <c r="D4" s="288"/>
      <c r="E4" s="288"/>
      <c r="F4" s="288"/>
      <c r="G4" s="288"/>
      <c r="H4" s="289"/>
      <c r="I4" s="289"/>
      <c r="J4" s="289"/>
      <c r="K4" s="289"/>
      <c r="L4" s="289"/>
      <c r="M4" s="289"/>
      <c r="N4" s="290"/>
      <c r="O4" s="287" t="s">
        <v>29</v>
      </c>
      <c r="P4" s="288"/>
      <c r="Q4" s="288"/>
      <c r="R4" s="288"/>
      <c r="S4" s="291" t="s">
        <v>30</v>
      </c>
      <c r="T4" s="319" t="s">
        <v>31</v>
      </c>
      <c r="U4" s="283" t="s">
        <v>2</v>
      </c>
      <c r="V4" s="283"/>
      <c r="W4" s="283"/>
      <c r="X4" s="283" t="s">
        <v>3</v>
      </c>
      <c r="Y4" s="283"/>
      <c r="Z4" s="283"/>
      <c r="AA4" s="283" t="s">
        <v>8</v>
      </c>
      <c r="AB4" s="283"/>
      <c r="AC4" s="283"/>
      <c r="AD4" s="283" t="s">
        <v>4</v>
      </c>
      <c r="AE4" s="283" t="s">
        <v>241</v>
      </c>
    </row>
    <row r="5" spans="1:31" ht="12.75" customHeight="1">
      <c r="A5" s="284"/>
      <c r="B5" s="284"/>
      <c r="C5" s="100">
        <v>1</v>
      </c>
      <c r="D5" s="101">
        <v>2</v>
      </c>
      <c r="E5" s="101">
        <v>3</v>
      </c>
      <c r="F5" s="101">
        <v>4</v>
      </c>
      <c r="G5" s="101">
        <v>5</v>
      </c>
      <c r="H5" s="101">
        <v>6</v>
      </c>
      <c r="I5" s="57">
        <v>7</v>
      </c>
      <c r="J5" s="57">
        <v>8</v>
      </c>
      <c r="K5" s="57">
        <v>9</v>
      </c>
      <c r="L5" s="57">
        <v>10</v>
      </c>
      <c r="M5" s="57">
        <v>11</v>
      </c>
      <c r="N5" s="102">
        <v>12</v>
      </c>
      <c r="O5" s="56" t="s">
        <v>43</v>
      </c>
      <c r="P5" s="57" t="s">
        <v>42</v>
      </c>
      <c r="Q5" s="57" t="s">
        <v>44</v>
      </c>
      <c r="R5" s="57" t="s">
        <v>45</v>
      </c>
      <c r="S5" s="292"/>
      <c r="T5" s="320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</row>
    <row r="6" spans="1:31" s="6" customFormat="1" ht="12.75">
      <c r="A6" s="301" t="s">
        <v>91</v>
      </c>
      <c r="B6" s="302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25"/>
    </row>
    <row r="7" spans="1:31" s="6" customFormat="1" ht="12.75">
      <c r="A7" s="111" t="s">
        <v>62</v>
      </c>
      <c r="B7" s="111" t="s">
        <v>63</v>
      </c>
      <c r="C7" s="99"/>
      <c r="D7" s="85"/>
      <c r="E7" s="85"/>
      <c r="F7" s="85"/>
      <c r="G7" s="85"/>
      <c r="H7" s="85"/>
      <c r="I7" s="12" t="s">
        <v>32</v>
      </c>
      <c r="J7" s="12"/>
      <c r="K7" s="12"/>
      <c r="L7" s="12"/>
      <c r="M7" s="85"/>
      <c r="N7" s="86"/>
      <c r="O7" s="21">
        <v>2</v>
      </c>
      <c r="P7" s="14"/>
      <c r="Q7" s="14"/>
      <c r="R7" s="22"/>
      <c r="S7" s="21">
        <v>5</v>
      </c>
      <c r="T7" s="59" t="s">
        <v>76</v>
      </c>
      <c r="U7" s="21" t="s">
        <v>33</v>
      </c>
      <c r="V7" s="133" t="str">
        <f>'Matematikatanár közös rész'!A37</f>
        <v>mm5t1ge4</v>
      </c>
      <c r="W7" s="140" t="str">
        <f>'Matematikatanár közös rész'!B37</f>
        <v>Geometriai transzformációkE-tk</v>
      </c>
      <c r="X7" s="69" t="s">
        <v>42</v>
      </c>
      <c r="Y7" s="123" t="str">
        <f>A8</f>
        <v>mm5t2ge7a</v>
      </c>
      <c r="Z7" s="124" t="str">
        <f>B8</f>
        <v>Fejezetek a geometriábólG-ta</v>
      </c>
      <c r="AA7" s="70"/>
      <c r="AB7" s="46"/>
      <c r="AC7" s="71"/>
      <c r="AD7" s="24" t="s">
        <v>82</v>
      </c>
      <c r="AE7" s="143" t="s">
        <v>300</v>
      </c>
    </row>
    <row r="8" spans="1:31" s="6" customFormat="1" ht="12.75">
      <c r="A8" s="111" t="s">
        <v>64</v>
      </c>
      <c r="B8" s="111" t="s">
        <v>80</v>
      </c>
      <c r="C8" s="99"/>
      <c r="D8" s="85"/>
      <c r="E8" s="85"/>
      <c r="F8" s="85"/>
      <c r="G8" s="85"/>
      <c r="H8" s="85"/>
      <c r="I8" s="12" t="s">
        <v>32</v>
      </c>
      <c r="J8" s="12"/>
      <c r="K8" s="12"/>
      <c r="L8" s="12"/>
      <c r="M8" s="85"/>
      <c r="N8" s="86"/>
      <c r="O8" s="21"/>
      <c r="P8" s="14">
        <v>2</v>
      </c>
      <c r="Q8" s="14"/>
      <c r="R8" s="22"/>
      <c r="S8" s="21">
        <v>0</v>
      </c>
      <c r="T8" s="59" t="s">
        <v>78</v>
      </c>
      <c r="U8" s="21" t="s">
        <v>33</v>
      </c>
      <c r="V8" s="133" t="str">
        <f>'Matematikatanár közös rész'!A37</f>
        <v>mm5t1ge4</v>
      </c>
      <c r="W8" s="140" t="str">
        <f>'Matematikatanár közös rész'!B37</f>
        <v>Geometriai transzformációkE-tk</v>
      </c>
      <c r="X8" s="20"/>
      <c r="Y8" s="12"/>
      <c r="Z8" s="73"/>
      <c r="AA8" s="70"/>
      <c r="AB8" s="46"/>
      <c r="AC8" s="71"/>
      <c r="AD8" s="24" t="s">
        <v>82</v>
      </c>
      <c r="AE8" s="143" t="s">
        <v>301</v>
      </c>
    </row>
    <row r="9" spans="1:31" s="6" customFormat="1" ht="12.75">
      <c r="A9" s="111" t="s">
        <v>65</v>
      </c>
      <c r="B9" s="111" t="s">
        <v>66</v>
      </c>
      <c r="C9" s="99"/>
      <c r="D9" s="85"/>
      <c r="E9" s="85"/>
      <c r="F9" s="85"/>
      <c r="G9" s="85"/>
      <c r="H9" s="85"/>
      <c r="I9" s="12" t="s">
        <v>32</v>
      </c>
      <c r="J9" s="12"/>
      <c r="K9" s="12"/>
      <c r="L9" s="12"/>
      <c r="M9" s="85"/>
      <c r="N9" s="86"/>
      <c r="O9" s="21">
        <v>2</v>
      </c>
      <c r="P9" s="14"/>
      <c r="Q9" s="14"/>
      <c r="R9" s="22"/>
      <c r="S9" s="21">
        <v>5</v>
      </c>
      <c r="T9" s="59" t="s">
        <v>76</v>
      </c>
      <c r="U9" s="21" t="s">
        <v>33</v>
      </c>
      <c r="V9" s="133" t="str">
        <f>'Matematikatanár közös rész'!A34</f>
        <v>mm5t1an4</v>
      </c>
      <c r="W9" s="140" t="str">
        <f>'Matematikatanár közös rész'!B34</f>
        <v>Egyváltozós analízis2E-tk</v>
      </c>
      <c r="X9" s="20" t="s">
        <v>33</v>
      </c>
      <c r="Y9" s="113" t="str">
        <f>'Matematikatanár közös rész'!A12</f>
        <v>mm5t1al1</v>
      </c>
      <c r="Z9" s="114" t="str">
        <f>'Matematikatanár közös rész'!B12</f>
        <v>Algebra és számelmélet1E-tk</v>
      </c>
      <c r="AA9" s="69" t="s">
        <v>42</v>
      </c>
      <c r="AB9" s="123" t="str">
        <f>A10</f>
        <v>mm5t2an7a</v>
      </c>
      <c r="AC9" s="124" t="str">
        <f>B10</f>
        <v>Többváltozós analízisG-ta</v>
      </c>
      <c r="AD9" s="24" t="s">
        <v>86</v>
      </c>
      <c r="AE9" s="143" t="s">
        <v>302</v>
      </c>
    </row>
    <row r="10" spans="1:31" s="6" customFormat="1" ht="12.75">
      <c r="A10" s="111" t="s">
        <v>67</v>
      </c>
      <c r="B10" s="111" t="s">
        <v>81</v>
      </c>
      <c r="C10" s="99"/>
      <c r="D10" s="85"/>
      <c r="E10" s="85"/>
      <c r="F10" s="85"/>
      <c r="G10" s="85"/>
      <c r="H10" s="85"/>
      <c r="I10" s="12" t="s">
        <v>32</v>
      </c>
      <c r="J10" s="12"/>
      <c r="K10" s="12"/>
      <c r="L10" s="12"/>
      <c r="M10" s="85"/>
      <c r="N10" s="86"/>
      <c r="O10" s="21"/>
      <c r="P10" s="14">
        <v>2</v>
      </c>
      <c r="Q10" s="14"/>
      <c r="R10" s="22"/>
      <c r="S10" s="21">
        <v>0</v>
      </c>
      <c r="T10" s="59" t="s">
        <v>78</v>
      </c>
      <c r="U10" s="21" t="s">
        <v>33</v>
      </c>
      <c r="V10" s="133" t="str">
        <f>'Matematikatanár közös rész'!A34</f>
        <v>mm5t1an4</v>
      </c>
      <c r="W10" s="140" t="str">
        <f>'Matematikatanár közös rész'!B34</f>
        <v>Egyváltozós analízis2E-tk</v>
      </c>
      <c r="X10" s="20" t="s">
        <v>33</v>
      </c>
      <c r="Y10" s="113" t="str">
        <f>'Matematikatanár közös rész'!A12</f>
        <v>mm5t1al1</v>
      </c>
      <c r="Z10" s="114" t="str">
        <f>'Matematikatanár közös rész'!B12</f>
        <v>Algebra és számelmélet1E-tk</v>
      </c>
      <c r="AA10" s="70"/>
      <c r="AB10" s="46"/>
      <c r="AC10" s="71"/>
      <c r="AD10" s="24" t="s">
        <v>86</v>
      </c>
      <c r="AE10" s="143" t="s">
        <v>303</v>
      </c>
    </row>
    <row r="11" spans="1:31" s="6" customFormat="1" ht="12.75">
      <c r="A11" s="111" t="s">
        <v>68</v>
      </c>
      <c r="B11" s="111" t="s">
        <v>69</v>
      </c>
      <c r="C11" s="99"/>
      <c r="D11" s="85"/>
      <c r="E11" s="85"/>
      <c r="F11" s="85"/>
      <c r="G11" s="85"/>
      <c r="H11" s="85"/>
      <c r="I11" s="12"/>
      <c r="J11" s="12" t="s">
        <v>32</v>
      </c>
      <c r="K11" s="12"/>
      <c r="L11" s="12"/>
      <c r="M11" s="85"/>
      <c r="N11" s="86"/>
      <c r="O11" s="21"/>
      <c r="P11" s="14">
        <v>2</v>
      </c>
      <c r="Q11" s="14"/>
      <c r="R11" s="22"/>
      <c r="S11" s="21">
        <v>2</v>
      </c>
      <c r="T11" s="59" t="s">
        <v>79</v>
      </c>
      <c r="U11" s="21" t="s">
        <v>33</v>
      </c>
      <c r="V11" s="133" t="str">
        <f>'Matematikatanár közös rész'!A26</f>
        <v>mm5t1an2</v>
      </c>
      <c r="W11" s="140" t="str">
        <f>'Matematikatanár közös rész'!B26</f>
        <v>Bevezető analízis2E-tk</v>
      </c>
      <c r="X11" s="20"/>
      <c r="Y11" s="12"/>
      <c r="Z11" s="73"/>
      <c r="AA11" s="70"/>
      <c r="AB11" s="46"/>
      <c r="AC11" s="71"/>
      <c r="AD11" s="24" t="s">
        <v>83</v>
      </c>
      <c r="AE11" s="143" t="s">
        <v>304</v>
      </c>
    </row>
    <row r="12" spans="1:31" s="6" customFormat="1" ht="12.75">
      <c r="A12" s="111" t="s">
        <v>70</v>
      </c>
      <c r="B12" s="111" t="s">
        <v>71</v>
      </c>
      <c r="C12" s="99"/>
      <c r="D12" s="85"/>
      <c r="E12" s="85"/>
      <c r="F12" s="85"/>
      <c r="G12" s="85"/>
      <c r="H12" s="85"/>
      <c r="I12" s="12"/>
      <c r="J12" s="12" t="s">
        <v>32</v>
      </c>
      <c r="K12" s="12"/>
      <c r="L12" s="12"/>
      <c r="M12" s="85"/>
      <c r="N12" s="86"/>
      <c r="O12" s="21"/>
      <c r="P12" s="14">
        <v>2</v>
      </c>
      <c r="Q12" s="14"/>
      <c r="R12" s="22"/>
      <c r="S12" s="21">
        <v>2</v>
      </c>
      <c r="T12" s="59" t="s">
        <v>79</v>
      </c>
      <c r="U12" s="21" t="s">
        <v>33</v>
      </c>
      <c r="V12" s="133" t="str">
        <f>'Matematikatanár közös rész'!A46</f>
        <v>mm5t2el6</v>
      </c>
      <c r="W12" s="140" t="str">
        <f>'Matematikatanár közös rész'!B46</f>
        <v>Elemi matematika4G-tk</v>
      </c>
      <c r="X12" s="20"/>
      <c r="Y12" s="12"/>
      <c r="Z12" s="73"/>
      <c r="AA12" s="20"/>
      <c r="AB12" s="12"/>
      <c r="AC12" s="73"/>
      <c r="AD12" s="24" t="s">
        <v>85</v>
      </c>
      <c r="AE12" s="73" t="s">
        <v>305</v>
      </c>
    </row>
    <row r="13" spans="1:31" s="6" customFormat="1" ht="12.75">
      <c r="A13" s="111" t="s">
        <v>72</v>
      </c>
      <c r="B13" s="111" t="s">
        <v>73</v>
      </c>
      <c r="C13" s="99"/>
      <c r="D13" s="85"/>
      <c r="E13" s="85"/>
      <c r="F13" s="85"/>
      <c r="G13" s="85"/>
      <c r="H13" s="85"/>
      <c r="I13" s="12"/>
      <c r="J13" s="12" t="s">
        <v>32</v>
      </c>
      <c r="K13" s="107" t="s">
        <v>52</v>
      </c>
      <c r="L13" s="12"/>
      <c r="M13" s="85"/>
      <c r="N13" s="86"/>
      <c r="O13" s="21"/>
      <c r="P13" s="14">
        <v>2</v>
      </c>
      <c r="Q13" s="14"/>
      <c r="R13" s="22"/>
      <c r="S13" s="21">
        <v>2</v>
      </c>
      <c r="T13" s="59" t="s">
        <v>79</v>
      </c>
      <c r="U13" s="61" t="s">
        <v>33</v>
      </c>
      <c r="V13" s="149" t="str">
        <f>'Matematikatanár közös rész'!A29</f>
        <v>mm5t1ge3</v>
      </c>
      <c r="W13" s="154" t="str">
        <f>'Matematikatanár közös rész'!B29</f>
        <v>Analitikus geometriaE-tk</v>
      </c>
      <c r="X13" s="61" t="s">
        <v>33</v>
      </c>
      <c r="Y13" s="149" t="str">
        <f>'Matematikatanár közös rész'!A34</f>
        <v>mm5t1an4</v>
      </c>
      <c r="Z13" s="154" t="str">
        <f>'Matematikatanár közös rész'!B34</f>
        <v>Egyváltozós analízis2E-tk</v>
      </c>
      <c r="AA13" s="21" t="s">
        <v>33</v>
      </c>
      <c r="AB13" s="133" t="str">
        <f>'Matematikatanár közös rész'!A24</f>
        <v>mm5t1al2</v>
      </c>
      <c r="AC13" s="140" t="str">
        <f>'Matematikatanár közös rész'!B24</f>
        <v>Algebra és számelmélet2E-tk</v>
      </c>
      <c r="AD13" s="24" t="s">
        <v>84</v>
      </c>
      <c r="AE13" s="146" t="s">
        <v>291</v>
      </c>
    </row>
    <row r="14" spans="1:31" s="6" customFormat="1" ht="12.75">
      <c r="A14" s="111" t="s">
        <v>74</v>
      </c>
      <c r="B14" s="111" t="s">
        <v>75</v>
      </c>
      <c r="C14" s="99"/>
      <c r="D14" s="85"/>
      <c r="E14" s="85"/>
      <c r="F14" s="85"/>
      <c r="G14" s="85"/>
      <c r="H14" s="85"/>
      <c r="I14" s="12"/>
      <c r="J14" s="12" t="s">
        <v>32</v>
      </c>
      <c r="K14" s="12"/>
      <c r="L14" s="12"/>
      <c r="M14" s="85"/>
      <c r="N14" s="86"/>
      <c r="O14" s="21">
        <v>2</v>
      </c>
      <c r="P14" s="14"/>
      <c r="Q14" s="14"/>
      <c r="R14" s="22"/>
      <c r="S14" s="21">
        <v>2</v>
      </c>
      <c r="T14" s="59" t="s">
        <v>76</v>
      </c>
      <c r="U14" s="20"/>
      <c r="V14" s="12"/>
      <c r="W14" s="73"/>
      <c r="X14" s="66"/>
      <c r="Y14" s="44"/>
      <c r="Z14" s="71"/>
      <c r="AA14" s="70"/>
      <c r="AB14" s="46"/>
      <c r="AC14" s="71"/>
      <c r="AD14" s="24" t="s">
        <v>85</v>
      </c>
      <c r="AE14" s="143" t="s">
        <v>306</v>
      </c>
    </row>
    <row r="15" spans="1:31" s="6" customFormat="1" ht="12.75">
      <c r="A15" s="293" t="s">
        <v>34</v>
      </c>
      <c r="B15" s="294"/>
      <c r="C15" s="95">
        <f aca="true" t="shared" si="0" ref="C15:N15">SUMIF(C7:C14,"=x",$O7:$O14)+SUMIF(C7:C14,"=x",$P7:$P14)+SUMIF(C7:C14,"=x",$Q7:$Q14)</f>
        <v>0</v>
      </c>
      <c r="D15" s="87">
        <f t="shared" si="0"/>
        <v>0</v>
      </c>
      <c r="E15" s="87">
        <f t="shared" si="0"/>
        <v>0</v>
      </c>
      <c r="F15" s="87">
        <f t="shared" si="0"/>
        <v>0</v>
      </c>
      <c r="G15" s="87">
        <f t="shared" si="0"/>
        <v>0</v>
      </c>
      <c r="H15" s="87">
        <f t="shared" si="0"/>
        <v>0</v>
      </c>
      <c r="I15" s="29">
        <f t="shared" si="0"/>
        <v>8</v>
      </c>
      <c r="J15" s="29">
        <f t="shared" si="0"/>
        <v>8</v>
      </c>
      <c r="K15" s="29">
        <f t="shared" si="0"/>
        <v>0</v>
      </c>
      <c r="L15" s="29">
        <f t="shared" si="0"/>
        <v>0</v>
      </c>
      <c r="M15" s="87">
        <f>SUMIF(M7:M14,"=x",$O7:$O14)+SUMIF(M7:M14,"=x",$P7:$P14)+SUMIF(M7:M14,"=x",$Q7:$Q14)</f>
        <v>0</v>
      </c>
      <c r="N15" s="88">
        <f t="shared" si="0"/>
        <v>0</v>
      </c>
      <c r="O15" s="295">
        <f>SUM(C15:N15)</f>
        <v>16</v>
      </c>
      <c r="P15" s="296"/>
      <c r="Q15" s="296"/>
      <c r="R15" s="296"/>
      <c r="S15" s="296"/>
      <c r="T15" s="297"/>
      <c r="U15" s="271"/>
      <c r="V15" s="272"/>
      <c r="W15" s="272"/>
      <c r="X15" s="272"/>
      <c r="Y15" s="272"/>
      <c r="Z15" s="272"/>
      <c r="AA15" s="272"/>
      <c r="AB15" s="272"/>
      <c r="AC15" s="272"/>
      <c r="AD15" s="272"/>
      <c r="AE15" s="273"/>
    </row>
    <row r="16" spans="1:31" s="6" customFormat="1" ht="12.75">
      <c r="A16" s="298" t="s">
        <v>35</v>
      </c>
      <c r="B16" s="299"/>
      <c r="C16" s="96">
        <f aca="true" t="shared" si="1" ref="C16:N16">SUMIF(C7:C14,"=x",$S7:$S14)</f>
        <v>0</v>
      </c>
      <c r="D16" s="89">
        <f t="shared" si="1"/>
        <v>0</v>
      </c>
      <c r="E16" s="89">
        <f t="shared" si="1"/>
        <v>0</v>
      </c>
      <c r="F16" s="89">
        <f t="shared" si="1"/>
        <v>0</v>
      </c>
      <c r="G16" s="89">
        <f t="shared" si="1"/>
        <v>0</v>
      </c>
      <c r="H16" s="89">
        <f t="shared" si="1"/>
        <v>0</v>
      </c>
      <c r="I16" s="32">
        <f t="shared" si="1"/>
        <v>10</v>
      </c>
      <c r="J16" s="32">
        <f t="shared" si="1"/>
        <v>8</v>
      </c>
      <c r="K16" s="32">
        <f t="shared" si="1"/>
        <v>0</v>
      </c>
      <c r="L16" s="32">
        <f t="shared" si="1"/>
        <v>0</v>
      </c>
      <c r="M16" s="89">
        <f>SUMIF(M7:M14,"=x",$S7:$S14)</f>
        <v>0</v>
      </c>
      <c r="N16" s="90">
        <f t="shared" si="1"/>
        <v>0</v>
      </c>
      <c r="O16" s="274">
        <f>SUM(C16:N16)</f>
        <v>18</v>
      </c>
      <c r="P16" s="275"/>
      <c r="Q16" s="275"/>
      <c r="R16" s="275"/>
      <c r="S16" s="275"/>
      <c r="T16" s="276"/>
      <c r="U16" s="277"/>
      <c r="V16" s="278"/>
      <c r="W16" s="278"/>
      <c r="X16" s="278"/>
      <c r="Y16" s="278"/>
      <c r="Z16" s="278"/>
      <c r="AA16" s="278"/>
      <c r="AB16" s="278"/>
      <c r="AC16" s="278"/>
      <c r="AD16" s="278"/>
      <c r="AE16" s="279"/>
    </row>
    <row r="17" spans="1:31" s="6" customFormat="1" ht="12.75">
      <c r="A17" s="306" t="s">
        <v>36</v>
      </c>
      <c r="B17" s="307"/>
      <c r="C17" s="97">
        <f>SUMPRODUCT(--(C7:C14="x"),--($T7:$T14="K(5)"))</f>
        <v>0</v>
      </c>
      <c r="D17" s="91">
        <f aca="true" t="shared" si="2" ref="D17:N17">SUMPRODUCT(--(D7:D14="x"),--($T7:$T14="K(5)"))</f>
        <v>0</v>
      </c>
      <c r="E17" s="91">
        <f t="shared" si="2"/>
        <v>0</v>
      </c>
      <c r="F17" s="91">
        <f t="shared" si="2"/>
        <v>0</v>
      </c>
      <c r="G17" s="91">
        <f t="shared" si="2"/>
        <v>0</v>
      </c>
      <c r="H17" s="91">
        <f t="shared" si="2"/>
        <v>0</v>
      </c>
      <c r="I17" s="91">
        <f t="shared" si="2"/>
        <v>2</v>
      </c>
      <c r="J17" s="91">
        <f t="shared" si="2"/>
        <v>1</v>
      </c>
      <c r="K17" s="91">
        <f t="shared" si="2"/>
        <v>0</v>
      </c>
      <c r="L17" s="91">
        <f t="shared" si="2"/>
        <v>0</v>
      </c>
      <c r="M17" s="91">
        <f t="shared" si="2"/>
        <v>0</v>
      </c>
      <c r="N17" s="92">
        <f t="shared" si="2"/>
        <v>0</v>
      </c>
      <c r="O17" s="308">
        <f>SUM(C17:N17)</f>
        <v>3</v>
      </c>
      <c r="P17" s="309"/>
      <c r="Q17" s="309"/>
      <c r="R17" s="309"/>
      <c r="S17" s="309"/>
      <c r="T17" s="310"/>
      <c r="U17" s="277"/>
      <c r="V17" s="278"/>
      <c r="W17" s="278"/>
      <c r="X17" s="278"/>
      <c r="Y17" s="278"/>
      <c r="Z17" s="278"/>
      <c r="AA17" s="278"/>
      <c r="AB17" s="278"/>
      <c r="AC17" s="278"/>
      <c r="AD17" s="278"/>
      <c r="AE17" s="279"/>
    </row>
    <row r="18" spans="1:31" s="6" customFormat="1" ht="12.75">
      <c r="A18" s="301" t="s">
        <v>93</v>
      </c>
      <c r="B18" s="302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6"/>
    </row>
    <row r="19" spans="1:31" s="6" customFormat="1" ht="12.75">
      <c r="A19" s="111" t="s">
        <v>87</v>
      </c>
      <c r="B19" s="112" t="s">
        <v>88</v>
      </c>
      <c r="C19" s="99"/>
      <c r="D19" s="85"/>
      <c r="E19" s="85"/>
      <c r="F19" s="85"/>
      <c r="G19" s="85"/>
      <c r="H19" s="85"/>
      <c r="I19" s="12" t="s">
        <v>32</v>
      </c>
      <c r="J19" s="12"/>
      <c r="K19" s="12"/>
      <c r="L19" s="12"/>
      <c r="M19" s="85"/>
      <c r="N19" s="86"/>
      <c r="O19" s="21"/>
      <c r="P19" s="14">
        <v>2</v>
      </c>
      <c r="Q19" s="14"/>
      <c r="R19" s="22"/>
      <c r="S19" s="21">
        <v>2</v>
      </c>
      <c r="T19" s="59" t="s">
        <v>79</v>
      </c>
      <c r="U19" s="21" t="s">
        <v>33</v>
      </c>
      <c r="V19" s="133" t="str">
        <f>'Matematikatanár közös rész'!A52</f>
        <v>mm5t2mo6</v>
      </c>
      <c r="W19" s="140" t="str">
        <f>'Matematikatanár közös rész'!B52</f>
        <v>A matematika tanítása2G-tk</v>
      </c>
      <c r="X19" s="20"/>
      <c r="Y19" s="113"/>
      <c r="Z19" s="114"/>
      <c r="AA19" s="70"/>
      <c r="AB19" s="46"/>
      <c r="AC19" s="71"/>
      <c r="AD19" s="35" t="s">
        <v>92</v>
      </c>
      <c r="AE19" s="143" t="s">
        <v>307</v>
      </c>
    </row>
    <row r="20" spans="1:31" s="6" customFormat="1" ht="12.75">
      <c r="A20" s="111" t="s">
        <v>89</v>
      </c>
      <c r="B20" s="112" t="s">
        <v>90</v>
      </c>
      <c r="C20" s="99"/>
      <c r="D20" s="85"/>
      <c r="E20" s="85"/>
      <c r="F20" s="85"/>
      <c r="G20" s="85"/>
      <c r="H20" s="85"/>
      <c r="I20" s="12"/>
      <c r="J20" s="12" t="s">
        <v>32</v>
      </c>
      <c r="K20" s="12"/>
      <c r="L20" s="12"/>
      <c r="M20" s="85"/>
      <c r="N20" s="86"/>
      <c r="O20" s="21"/>
      <c r="P20" s="14">
        <v>2</v>
      </c>
      <c r="Q20" s="14"/>
      <c r="R20" s="22"/>
      <c r="S20" s="21">
        <v>2</v>
      </c>
      <c r="T20" s="59" t="s">
        <v>79</v>
      </c>
      <c r="U20" s="20" t="s">
        <v>33</v>
      </c>
      <c r="V20" s="113" t="str">
        <f>A19</f>
        <v>mm5t2ms7a</v>
      </c>
      <c r="W20" s="114" t="str">
        <f>B19</f>
        <v>Matematikatanítás és szakmódszertan1G-ta</v>
      </c>
      <c r="X20" s="20"/>
      <c r="Y20" s="113"/>
      <c r="Z20" s="114"/>
      <c r="AA20" s="70"/>
      <c r="AB20" s="46"/>
      <c r="AC20" s="71"/>
      <c r="AD20" s="35" t="s">
        <v>92</v>
      </c>
      <c r="AE20" s="143" t="s">
        <v>308</v>
      </c>
    </row>
    <row r="21" spans="1:31" s="6" customFormat="1" ht="12.75">
      <c r="A21" s="293" t="s">
        <v>34</v>
      </c>
      <c r="B21" s="294"/>
      <c r="C21" s="95">
        <f aca="true" t="shared" si="3" ref="C21:N21">SUMIF(C19:C20,"=x",$O19:$O20)+SUMIF(C19:C20,"=x",$P19:$P20)+SUMIF(C19:C20,"=x",$Q19:$Q20)</f>
        <v>0</v>
      </c>
      <c r="D21" s="87">
        <f t="shared" si="3"/>
        <v>0</v>
      </c>
      <c r="E21" s="87">
        <f t="shared" si="3"/>
        <v>0</v>
      </c>
      <c r="F21" s="87">
        <f t="shared" si="3"/>
        <v>0</v>
      </c>
      <c r="G21" s="87">
        <f t="shared" si="3"/>
        <v>0</v>
      </c>
      <c r="H21" s="87">
        <f t="shared" si="3"/>
        <v>0</v>
      </c>
      <c r="I21" s="29">
        <f t="shared" si="3"/>
        <v>2</v>
      </c>
      <c r="J21" s="29">
        <f t="shared" si="3"/>
        <v>2</v>
      </c>
      <c r="K21" s="29">
        <f t="shared" si="3"/>
        <v>0</v>
      </c>
      <c r="L21" s="29">
        <f t="shared" si="3"/>
        <v>0</v>
      </c>
      <c r="M21" s="87">
        <f t="shared" si="3"/>
        <v>0</v>
      </c>
      <c r="N21" s="88">
        <f t="shared" si="3"/>
        <v>0</v>
      </c>
      <c r="O21" s="295">
        <f>SUM(C21:N21)</f>
        <v>4</v>
      </c>
      <c r="P21" s="296"/>
      <c r="Q21" s="296"/>
      <c r="R21" s="296"/>
      <c r="S21" s="296"/>
      <c r="T21" s="297"/>
      <c r="U21" s="271"/>
      <c r="V21" s="272"/>
      <c r="W21" s="272"/>
      <c r="X21" s="272"/>
      <c r="Y21" s="272"/>
      <c r="Z21" s="272"/>
      <c r="AA21" s="272"/>
      <c r="AB21" s="272"/>
      <c r="AC21" s="272"/>
      <c r="AD21" s="272"/>
      <c r="AE21" s="273"/>
    </row>
    <row r="22" spans="1:31" s="6" customFormat="1" ht="12.75">
      <c r="A22" s="298" t="s">
        <v>35</v>
      </c>
      <c r="B22" s="299"/>
      <c r="C22" s="96">
        <f aca="true" t="shared" si="4" ref="C22:N22">SUMIF(C19:C20,"=x",$S19:$S20)</f>
        <v>0</v>
      </c>
      <c r="D22" s="89">
        <f t="shared" si="4"/>
        <v>0</v>
      </c>
      <c r="E22" s="89">
        <f t="shared" si="4"/>
        <v>0</v>
      </c>
      <c r="F22" s="89">
        <f t="shared" si="4"/>
        <v>0</v>
      </c>
      <c r="G22" s="89">
        <f t="shared" si="4"/>
        <v>0</v>
      </c>
      <c r="H22" s="89">
        <f t="shared" si="4"/>
        <v>0</v>
      </c>
      <c r="I22" s="32">
        <f t="shared" si="4"/>
        <v>2</v>
      </c>
      <c r="J22" s="32">
        <f t="shared" si="4"/>
        <v>2</v>
      </c>
      <c r="K22" s="32">
        <f t="shared" si="4"/>
        <v>0</v>
      </c>
      <c r="L22" s="32">
        <f t="shared" si="4"/>
        <v>0</v>
      </c>
      <c r="M22" s="89">
        <f t="shared" si="4"/>
        <v>0</v>
      </c>
      <c r="N22" s="90">
        <f t="shared" si="4"/>
        <v>0</v>
      </c>
      <c r="O22" s="274">
        <f>SUM(C22:N22)</f>
        <v>4</v>
      </c>
      <c r="P22" s="275"/>
      <c r="Q22" s="275"/>
      <c r="R22" s="275"/>
      <c r="S22" s="275"/>
      <c r="T22" s="276"/>
      <c r="U22" s="277"/>
      <c r="V22" s="278"/>
      <c r="W22" s="278"/>
      <c r="X22" s="278"/>
      <c r="Y22" s="278"/>
      <c r="Z22" s="278"/>
      <c r="AA22" s="278"/>
      <c r="AB22" s="278"/>
      <c r="AC22" s="278"/>
      <c r="AD22" s="278"/>
      <c r="AE22" s="279"/>
    </row>
    <row r="23" spans="1:31" s="6" customFormat="1" ht="12.75">
      <c r="A23" s="306" t="s">
        <v>36</v>
      </c>
      <c r="B23" s="307"/>
      <c r="C23" s="97">
        <f>SUMPRODUCT(--(C19:C20="x"),--($T19:$T20="K(5)"))</f>
        <v>0</v>
      </c>
      <c r="D23" s="91">
        <f aca="true" t="shared" si="5" ref="D23:N23">SUMPRODUCT(--(D19:D20="x"),--($T19:$T20="K(5)"))</f>
        <v>0</v>
      </c>
      <c r="E23" s="91">
        <f t="shared" si="5"/>
        <v>0</v>
      </c>
      <c r="F23" s="91">
        <f t="shared" si="5"/>
        <v>0</v>
      </c>
      <c r="G23" s="91">
        <f t="shared" si="5"/>
        <v>0</v>
      </c>
      <c r="H23" s="91">
        <f t="shared" si="5"/>
        <v>0</v>
      </c>
      <c r="I23" s="91">
        <f t="shared" si="5"/>
        <v>0</v>
      </c>
      <c r="J23" s="91">
        <f t="shared" si="5"/>
        <v>0</v>
      </c>
      <c r="K23" s="91">
        <f t="shared" si="5"/>
        <v>0</v>
      </c>
      <c r="L23" s="91">
        <f t="shared" si="5"/>
        <v>0</v>
      </c>
      <c r="M23" s="91">
        <f t="shared" si="5"/>
        <v>0</v>
      </c>
      <c r="N23" s="92">
        <f t="shared" si="5"/>
        <v>0</v>
      </c>
      <c r="O23" s="308">
        <f>SUM(C23:N23)</f>
        <v>0</v>
      </c>
      <c r="P23" s="309"/>
      <c r="Q23" s="309"/>
      <c r="R23" s="309"/>
      <c r="S23" s="309"/>
      <c r="T23" s="310"/>
      <c r="U23" s="277"/>
      <c r="V23" s="278"/>
      <c r="W23" s="278"/>
      <c r="X23" s="278"/>
      <c r="Y23" s="278"/>
      <c r="Z23" s="278"/>
      <c r="AA23" s="278"/>
      <c r="AB23" s="278"/>
      <c r="AC23" s="278"/>
      <c r="AD23" s="278"/>
      <c r="AE23" s="279"/>
    </row>
    <row r="24" spans="1:31" s="6" customFormat="1" ht="12.75">
      <c r="A24" s="301" t="s">
        <v>38</v>
      </c>
      <c r="B24" s="302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6"/>
    </row>
    <row r="25" spans="1:31" s="6" customFormat="1" ht="12.75">
      <c r="A25" s="111" t="s">
        <v>94</v>
      </c>
      <c r="B25" s="18" t="s">
        <v>95</v>
      </c>
      <c r="C25" s="99"/>
      <c r="D25" s="85"/>
      <c r="E25" s="85"/>
      <c r="F25" s="85"/>
      <c r="G25" s="85"/>
      <c r="H25" s="85"/>
      <c r="I25" s="12"/>
      <c r="J25" s="12" t="s">
        <v>32</v>
      </c>
      <c r="K25" s="107" t="s">
        <v>52</v>
      </c>
      <c r="L25" s="12"/>
      <c r="M25" s="85"/>
      <c r="N25" s="86"/>
      <c r="O25" s="21"/>
      <c r="P25" s="14"/>
      <c r="Q25" s="14"/>
      <c r="R25" s="22"/>
      <c r="S25" s="21">
        <v>2</v>
      </c>
      <c r="T25" s="59" t="s">
        <v>76</v>
      </c>
      <c r="U25" s="69"/>
      <c r="V25" s="43"/>
      <c r="W25" s="65"/>
      <c r="X25" s="64"/>
      <c r="Y25" s="43"/>
      <c r="Z25" s="65"/>
      <c r="AA25" s="64"/>
      <c r="AB25" s="43"/>
      <c r="AC25" s="65"/>
      <c r="AD25" s="24" t="s">
        <v>86</v>
      </c>
      <c r="AE25" s="146" t="s">
        <v>296</v>
      </c>
    </row>
    <row r="26" spans="1:31" s="6" customFormat="1" ht="12.75">
      <c r="A26" s="293" t="s">
        <v>34</v>
      </c>
      <c r="B26" s="294"/>
      <c r="C26" s="95">
        <f aca="true" t="shared" si="6" ref="C26:K26">SUMIF(C25:C25,"=x",$O25:$O25)+SUMIF(C25:C25,"=x",$P25:$P25)+SUMIF(C25:C25,"=x",$Q25:$Q25)</f>
        <v>0</v>
      </c>
      <c r="D26" s="87">
        <f t="shared" si="6"/>
        <v>0</v>
      </c>
      <c r="E26" s="87">
        <f t="shared" si="6"/>
        <v>0</v>
      </c>
      <c r="F26" s="87">
        <f t="shared" si="6"/>
        <v>0</v>
      </c>
      <c r="G26" s="87">
        <f t="shared" si="6"/>
        <v>0</v>
      </c>
      <c r="H26" s="87">
        <f t="shared" si="6"/>
        <v>0</v>
      </c>
      <c r="I26" s="29">
        <f t="shared" si="6"/>
        <v>0</v>
      </c>
      <c r="J26" s="29">
        <f t="shared" si="6"/>
        <v>0</v>
      </c>
      <c r="K26" s="29">
        <f t="shared" si="6"/>
        <v>0</v>
      </c>
      <c r="L26" s="29"/>
      <c r="M26" s="87">
        <f>SUMIF(M25:M25,"=x",$O25:$O25)+SUMIF(M25:M25,"=x",$P25:$P25)+SUMIF(M25:M25,"=x",$Q25:$Q25)</f>
        <v>0</v>
      </c>
      <c r="N26" s="88">
        <f>SUMIF(N25:N25,"=x",$O25:$O25)+SUMIF(N25:N25,"=x",$P25:$P25)+SUMIF(N25:N25,"=x",$Q25:$Q25)</f>
        <v>0</v>
      </c>
      <c r="O26" s="295">
        <f>SUM(C26:N26)</f>
        <v>0</v>
      </c>
      <c r="P26" s="296"/>
      <c r="Q26" s="296"/>
      <c r="R26" s="296"/>
      <c r="S26" s="296"/>
      <c r="T26" s="297"/>
      <c r="U26" s="271"/>
      <c r="V26" s="272"/>
      <c r="W26" s="272"/>
      <c r="X26" s="272"/>
      <c r="Y26" s="272"/>
      <c r="Z26" s="272"/>
      <c r="AA26" s="272"/>
      <c r="AB26" s="272"/>
      <c r="AC26" s="272"/>
      <c r="AD26" s="272"/>
      <c r="AE26" s="273"/>
    </row>
    <row r="27" spans="1:31" s="6" customFormat="1" ht="12.75">
      <c r="A27" s="298" t="s">
        <v>35</v>
      </c>
      <c r="B27" s="299"/>
      <c r="C27" s="96">
        <f aca="true" t="shared" si="7" ref="C27:K27">SUMIF(C25:C25,"=x",$S25:$S25)</f>
        <v>0</v>
      </c>
      <c r="D27" s="89">
        <f t="shared" si="7"/>
        <v>0</v>
      </c>
      <c r="E27" s="89">
        <f t="shared" si="7"/>
        <v>0</v>
      </c>
      <c r="F27" s="89">
        <f t="shared" si="7"/>
        <v>0</v>
      </c>
      <c r="G27" s="89">
        <f t="shared" si="7"/>
        <v>0</v>
      </c>
      <c r="H27" s="89">
        <f t="shared" si="7"/>
        <v>0</v>
      </c>
      <c r="I27" s="32">
        <f t="shared" si="7"/>
        <v>0</v>
      </c>
      <c r="J27" s="32">
        <f t="shared" si="7"/>
        <v>2</v>
      </c>
      <c r="K27" s="32">
        <f t="shared" si="7"/>
        <v>0</v>
      </c>
      <c r="L27" s="32"/>
      <c r="M27" s="89">
        <f>SUMIF(M25:M25,"=x",$S25:$S25)</f>
        <v>0</v>
      </c>
      <c r="N27" s="90">
        <f>SUMIF(N25:N25,"=x",$S25:$S25)</f>
        <v>0</v>
      </c>
      <c r="O27" s="274">
        <f>SUM(C27:N27)</f>
        <v>2</v>
      </c>
      <c r="P27" s="275"/>
      <c r="Q27" s="275"/>
      <c r="R27" s="275"/>
      <c r="S27" s="275"/>
      <c r="T27" s="276"/>
      <c r="U27" s="277"/>
      <c r="V27" s="278"/>
      <c r="W27" s="278"/>
      <c r="X27" s="278"/>
      <c r="Y27" s="278"/>
      <c r="Z27" s="278"/>
      <c r="AA27" s="278"/>
      <c r="AB27" s="278"/>
      <c r="AC27" s="278"/>
      <c r="AD27" s="278"/>
      <c r="AE27" s="279"/>
    </row>
    <row r="28" spans="1:31" s="6" customFormat="1" ht="12.75">
      <c r="A28" s="306" t="s">
        <v>36</v>
      </c>
      <c r="B28" s="307"/>
      <c r="C28" s="97">
        <f>SUMPRODUCT(--(C25:C25="x"),--($T25:$T25="K(5)"))</f>
        <v>0</v>
      </c>
      <c r="D28" s="91">
        <f aca="true" t="shared" si="8" ref="D28:N28">SUMPRODUCT(--(D25:D25="x"),--($T25:$T25="K(5)"))</f>
        <v>0</v>
      </c>
      <c r="E28" s="91">
        <f t="shared" si="8"/>
        <v>0</v>
      </c>
      <c r="F28" s="91">
        <f t="shared" si="8"/>
        <v>0</v>
      </c>
      <c r="G28" s="91">
        <f t="shared" si="8"/>
        <v>0</v>
      </c>
      <c r="H28" s="91">
        <f t="shared" si="8"/>
        <v>0</v>
      </c>
      <c r="I28" s="91">
        <f t="shared" si="8"/>
        <v>0</v>
      </c>
      <c r="J28" s="91">
        <f t="shared" si="8"/>
        <v>1</v>
      </c>
      <c r="K28" s="91">
        <f t="shared" si="8"/>
        <v>0</v>
      </c>
      <c r="L28" s="91">
        <f t="shared" si="8"/>
        <v>0</v>
      </c>
      <c r="M28" s="91">
        <f t="shared" si="8"/>
        <v>0</v>
      </c>
      <c r="N28" s="92">
        <f t="shared" si="8"/>
        <v>0</v>
      </c>
      <c r="O28" s="308">
        <f>SUM(C28:N28)</f>
        <v>1</v>
      </c>
      <c r="P28" s="309"/>
      <c r="Q28" s="309"/>
      <c r="R28" s="309"/>
      <c r="S28" s="309"/>
      <c r="T28" s="310"/>
      <c r="U28" s="277"/>
      <c r="V28" s="278"/>
      <c r="W28" s="278"/>
      <c r="X28" s="278"/>
      <c r="Y28" s="278"/>
      <c r="Z28" s="278"/>
      <c r="AA28" s="278"/>
      <c r="AB28" s="278"/>
      <c r="AC28" s="278"/>
      <c r="AD28" s="278"/>
      <c r="AE28" s="279"/>
    </row>
    <row r="29" spans="1:31" s="6" customFormat="1" ht="12.75">
      <c r="A29" s="301" t="s">
        <v>39</v>
      </c>
      <c r="B29" s="302"/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6"/>
    </row>
    <row r="30" spans="1:31" s="6" customFormat="1" ht="12.75">
      <c r="A30" s="111" t="s">
        <v>97</v>
      </c>
      <c r="B30" s="118" t="s">
        <v>154</v>
      </c>
      <c r="C30" s="99"/>
      <c r="D30" s="85"/>
      <c r="E30" s="85"/>
      <c r="F30" s="85"/>
      <c r="G30" s="85"/>
      <c r="H30" s="85"/>
      <c r="I30" s="12" t="s">
        <v>52</v>
      </c>
      <c r="J30" s="12" t="s">
        <v>32</v>
      </c>
      <c r="K30" s="107" t="s">
        <v>52</v>
      </c>
      <c r="L30" s="12"/>
      <c r="M30" s="85"/>
      <c r="N30" s="86"/>
      <c r="O30" s="21"/>
      <c r="P30" s="14">
        <v>2</v>
      </c>
      <c r="Q30" s="14"/>
      <c r="R30" s="22"/>
      <c r="S30" s="21">
        <v>2</v>
      </c>
      <c r="T30" s="59" t="s">
        <v>79</v>
      </c>
      <c r="U30" s="20" t="s">
        <v>33</v>
      </c>
      <c r="V30" s="113" t="str">
        <f>'Matematikatanár közös rész'!A52</f>
        <v>mm5t2mo6</v>
      </c>
      <c r="W30" s="114" t="str">
        <f>'Matematikatanár közös rész'!B52</f>
        <v>A matematika tanítása2G-tk</v>
      </c>
      <c r="X30" s="21" t="s">
        <v>33</v>
      </c>
      <c r="Y30" s="133" t="str">
        <f>'Matematikatanár közös rész'!A46</f>
        <v>mm5t2el6</v>
      </c>
      <c r="Z30" s="140" t="str">
        <f>'Matematikatanár közös rész'!B46</f>
        <v>Elemi matematika4G-tk</v>
      </c>
      <c r="AA30" s="70"/>
      <c r="AB30" s="46"/>
      <c r="AC30" s="73"/>
      <c r="AD30" s="24" t="s">
        <v>100</v>
      </c>
      <c r="AE30" s="73" t="s">
        <v>297</v>
      </c>
    </row>
    <row r="31" spans="1:31" s="6" customFormat="1" ht="12.75">
      <c r="A31" s="116" t="s">
        <v>98</v>
      </c>
      <c r="B31" s="125" t="s">
        <v>155</v>
      </c>
      <c r="C31" s="99"/>
      <c r="D31" s="85"/>
      <c r="E31" s="85"/>
      <c r="F31" s="85"/>
      <c r="G31" s="85"/>
      <c r="H31" s="85"/>
      <c r="I31" s="12"/>
      <c r="J31" s="12"/>
      <c r="K31" s="12" t="s">
        <v>32</v>
      </c>
      <c r="L31" s="107" t="s">
        <v>52</v>
      </c>
      <c r="M31" s="85"/>
      <c r="N31" s="86"/>
      <c r="O31" s="21"/>
      <c r="P31" s="14">
        <v>1</v>
      </c>
      <c r="Q31" s="14"/>
      <c r="R31" s="22"/>
      <c r="S31" s="21">
        <v>1</v>
      </c>
      <c r="T31" s="59" t="s">
        <v>157</v>
      </c>
      <c r="U31" s="70"/>
      <c r="V31" s="46"/>
      <c r="W31" s="73"/>
      <c r="X31" s="70"/>
      <c r="Y31" s="46"/>
      <c r="Z31" s="73"/>
      <c r="AA31" s="70"/>
      <c r="AB31" s="46"/>
      <c r="AC31" s="73"/>
      <c r="AD31" s="24" t="s">
        <v>60</v>
      </c>
      <c r="AE31" s="73" t="s">
        <v>309</v>
      </c>
    </row>
    <row r="32" spans="1:31" s="6" customFormat="1" ht="12.75">
      <c r="A32" s="116" t="s">
        <v>99</v>
      </c>
      <c r="B32" s="125" t="s">
        <v>156</v>
      </c>
      <c r="C32" s="99"/>
      <c r="D32" s="85"/>
      <c r="E32" s="85"/>
      <c r="F32" s="85"/>
      <c r="G32" s="85"/>
      <c r="H32" s="85"/>
      <c r="I32" s="12"/>
      <c r="J32" s="12"/>
      <c r="K32" s="12"/>
      <c r="L32" s="12" t="s">
        <v>32</v>
      </c>
      <c r="M32" s="110" t="s">
        <v>52</v>
      </c>
      <c r="N32" s="86"/>
      <c r="O32" s="21"/>
      <c r="P32" s="14">
        <v>1</v>
      </c>
      <c r="Q32" s="14"/>
      <c r="R32" s="22"/>
      <c r="S32" s="21">
        <v>1</v>
      </c>
      <c r="T32" s="59" t="s">
        <v>157</v>
      </c>
      <c r="U32" s="21"/>
      <c r="V32" s="133"/>
      <c r="W32" s="140"/>
      <c r="X32" s="70"/>
      <c r="Y32" s="46"/>
      <c r="Z32" s="73"/>
      <c r="AA32" s="70"/>
      <c r="AB32" s="46"/>
      <c r="AC32" s="73"/>
      <c r="AD32" s="24" t="s">
        <v>60</v>
      </c>
      <c r="AE32" s="73" t="s">
        <v>310</v>
      </c>
    </row>
    <row r="33" spans="1:31" s="6" customFormat="1" ht="12.75">
      <c r="A33" s="293" t="s">
        <v>34</v>
      </c>
      <c r="B33" s="294"/>
      <c r="C33" s="95">
        <f aca="true" t="shared" si="9" ref="C33:N33">SUMIF(C30:C32,"=x",$O30:$O32)+SUMIF(C30:C32,"=x",$P30:$P32)+SUMIF(C30:C32,"=x",$Q30:$Q32)</f>
        <v>0</v>
      </c>
      <c r="D33" s="87">
        <f t="shared" si="9"/>
        <v>0</v>
      </c>
      <c r="E33" s="87">
        <f t="shared" si="9"/>
        <v>0</v>
      </c>
      <c r="F33" s="87">
        <f t="shared" si="9"/>
        <v>0</v>
      </c>
      <c r="G33" s="87">
        <f t="shared" si="9"/>
        <v>0</v>
      </c>
      <c r="H33" s="87">
        <f t="shared" si="9"/>
        <v>0</v>
      </c>
      <c r="I33" s="29">
        <f t="shared" si="9"/>
        <v>0</v>
      </c>
      <c r="J33" s="29">
        <f t="shared" si="9"/>
        <v>2</v>
      </c>
      <c r="K33" s="29">
        <f t="shared" si="9"/>
        <v>1</v>
      </c>
      <c r="L33" s="29">
        <f t="shared" si="9"/>
        <v>1</v>
      </c>
      <c r="M33" s="87">
        <f>SUMIF(M30:M32,"=x",$O30:$O32)+SUMIF(M30:M32,"=x",$P30:$P32)+SUMIF(M30:M32,"=x",$Q30:$Q32)</f>
        <v>0</v>
      </c>
      <c r="N33" s="88">
        <f t="shared" si="9"/>
        <v>0</v>
      </c>
      <c r="O33" s="295">
        <f>SUM(C33:N33)</f>
        <v>4</v>
      </c>
      <c r="P33" s="296"/>
      <c r="Q33" s="296"/>
      <c r="R33" s="296"/>
      <c r="S33" s="296"/>
      <c r="T33" s="297"/>
      <c r="U33" s="271"/>
      <c r="V33" s="272"/>
      <c r="W33" s="272"/>
      <c r="X33" s="272"/>
      <c r="Y33" s="272"/>
      <c r="Z33" s="272"/>
      <c r="AA33" s="272"/>
      <c r="AB33" s="272"/>
      <c r="AC33" s="272"/>
      <c r="AD33" s="272"/>
      <c r="AE33" s="273"/>
    </row>
    <row r="34" spans="1:31" s="6" customFormat="1" ht="12.75">
      <c r="A34" s="298" t="s">
        <v>35</v>
      </c>
      <c r="B34" s="299"/>
      <c r="C34" s="96">
        <f aca="true" t="shared" si="10" ref="C34:N34">SUMIF(C30:C32,"=x",$S30:$S32)</f>
        <v>0</v>
      </c>
      <c r="D34" s="89">
        <f t="shared" si="10"/>
        <v>0</v>
      </c>
      <c r="E34" s="89">
        <f t="shared" si="10"/>
        <v>0</v>
      </c>
      <c r="F34" s="89">
        <f t="shared" si="10"/>
        <v>0</v>
      </c>
      <c r="G34" s="89">
        <f t="shared" si="10"/>
        <v>0</v>
      </c>
      <c r="H34" s="89">
        <f t="shared" si="10"/>
        <v>0</v>
      </c>
      <c r="I34" s="32">
        <f t="shared" si="10"/>
        <v>0</v>
      </c>
      <c r="J34" s="32">
        <f t="shared" si="10"/>
        <v>2</v>
      </c>
      <c r="K34" s="32">
        <f t="shared" si="10"/>
        <v>1</v>
      </c>
      <c r="L34" s="32">
        <f t="shared" si="10"/>
        <v>1</v>
      </c>
      <c r="M34" s="89">
        <f>SUMIF(M30:M32,"=x",$S30:$S32)</f>
        <v>0</v>
      </c>
      <c r="N34" s="90">
        <f t="shared" si="10"/>
        <v>0</v>
      </c>
      <c r="O34" s="274">
        <f>SUM(C34:N34)</f>
        <v>4</v>
      </c>
      <c r="P34" s="275"/>
      <c r="Q34" s="275"/>
      <c r="R34" s="275"/>
      <c r="S34" s="275"/>
      <c r="T34" s="276"/>
      <c r="U34" s="277"/>
      <c r="V34" s="278"/>
      <c r="W34" s="278"/>
      <c r="X34" s="278"/>
      <c r="Y34" s="278"/>
      <c r="Z34" s="278"/>
      <c r="AA34" s="278"/>
      <c r="AB34" s="278"/>
      <c r="AC34" s="278"/>
      <c r="AD34" s="278"/>
      <c r="AE34" s="279"/>
    </row>
    <row r="35" spans="1:31" s="6" customFormat="1" ht="12.75">
      <c r="A35" s="306" t="s">
        <v>36</v>
      </c>
      <c r="B35" s="307"/>
      <c r="C35" s="97">
        <f>SUMPRODUCT(--(C30:C32="x"),--($T30:$T32="K(5)"))</f>
        <v>0</v>
      </c>
      <c r="D35" s="91">
        <f aca="true" t="shared" si="11" ref="D35:N35">SUMPRODUCT(--(D30:D32="x"),--($T30:$T32="K(5)"))</f>
        <v>0</v>
      </c>
      <c r="E35" s="91">
        <f t="shared" si="11"/>
        <v>0</v>
      </c>
      <c r="F35" s="91">
        <f t="shared" si="11"/>
        <v>0</v>
      </c>
      <c r="G35" s="91">
        <f t="shared" si="11"/>
        <v>0</v>
      </c>
      <c r="H35" s="91">
        <f t="shared" si="11"/>
        <v>0</v>
      </c>
      <c r="I35" s="91">
        <f t="shared" si="11"/>
        <v>0</v>
      </c>
      <c r="J35" s="91">
        <f t="shared" si="11"/>
        <v>0</v>
      </c>
      <c r="K35" s="91">
        <f t="shared" si="11"/>
        <v>0</v>
      </c>
      <c r="L35" s="91">
        <f t="shared" si="11"/>
        <v>0</v>
      </c>
      <c r="M35" s="91">
        <f t="shared" si="11"/>
        <v>0</v>
      </c>
      <c r="N35" s="92">
        <f t="shared" si="11"/>
        <v>0</v>
      </c>
      <c r="O35" s="308">
        <f>SUM(C35:N35)</f>
        <v>0</v>
      </c>
      <c r="P35" s="309"/>
      <c r="Q35" s="309"/>
      <c r="R35" s="309"/>
      <c r="S35" s="309"/>
      <c r="T35" s="310"/>
      <c r="U35" s="277"/>
      <c r="V35" s="278"/>
      <c r="W35" s="278"/>
      <c r="X35" s="278"/>
      <c r="Y35" s="278"/>
      <c r="Z35" s="278"/>
      <c r="AA35" s="278"/>
      <c r="AB35" s="278"/>
      <c r="AC35" s="278"/>
      <c r="AD35" s="278"/>
      <c r="AE35" s="279"/>
    </row>
    <row r="36" spans="1:31" s="6" customFormat="1" ht="12.75">
      <c r="A36" s="301" t="s">
        <v>9</v>
      </c>
      <c r="B36" s="302"/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6"/>
    </row>
    <row r="37" spans="1:31" s="6" customFormat="1" ht="12.75">
      <c r="A37" s="293" t="s">
        <v>34</v>
      </c>
      <c r="B37" s="294"/>
      <c r="C37" s="95">
        <f aca="true" t="shared" si="12" ref="C37:N38">SUMIF($A3:$A36,$A37,C3:C36)</f>
        <v>0</v>
      </c>
      <c r="D37" s="87">
        <f t="shared" si="12"/>
        <v>0</v>
      </c>
      <c r="E37" s="87">
        <f t="shared" si="12"/>
        <v>0</v>
      </c>
      <c r="F37" s="87">
        <f t="shared" si="12"/>
        <v>0</v>
      </c>
      <c r="G37" s="87">
        <f t="shared" si="12"/>
        <v>0</v>
      </c>
      <c r="H37" s="87">
        <f t="shared" si="12"/>
        <v>0</v>
      </c>
      <c r="I37" s="29">
        <f t="shared" si="12"/>
        <v>10</v>
      </c>
      <c r="J37" s="29">
        <f t="shared" si="12"/>
        <v>12</v>
      </c>
      <c r="K37" s="29">
        <f t="shared" si="12"/>
        <v>1</v>
      </c>
      <c r="L37" s="29">
        <f t="shared" si="12"/>
        <v>1</v>
      </c>
      <c r="M37" s="87">
        <f t="shared" si="12"/>
        <v>0</v>
      </c>
      <c r="N37" s="88">
        <f t="shared" si="12"/>
        <v>0</v>
      </c>
      <c r="O37" s="295">
        <f>SUM(C37:N37)</f>
        <v>24</v>
      </c>
      <c r="P37" s="296"/>
      <c r="Q37" s="296"/>
      <c r="R37" s="296"/>
      <c r="S37" s="296"/>
      <c r="T37" s="297"/>
      <c r="U37" s="277"/>
      <c r="V37" s="278"/>
      <c r="W37" s="278"/>
      <c r="X37" s="278"/>
      <c r="Y37" s="278"/>
      <c r="Z37" s="278"/>
      <c r="AA37" s="278"/>
      <c r="AB37" s="278"/>
      <c r="AC37" s="278"/>
      <c r="AD37" s="278"/>
      <c r="AE37" s="279"/>
    </row>
    <row r="38" spans="1:31" s="6" customFormat="1" ht="12.75">
      <c r="A38" s="298" t="s">
        <v>35</v>
      </c>
      <c r="B38" s="299"/>
      <c r="C38" s="96">
        <f t="shared" si="12"/>
        <v>0</v>
      </c>
      <c r="D38" s="89">
        <f t="shared" si="12"/>
        <v>0</v>
      </c>
      <c r="E38" s="89">
        <f t="shared" si="12"/>
        <v>0</v>
      </c>
      <c r="F38" s="89">
        <f t="shared" si="12"/>
        <v>0</v>
      </c>
      <c r="G38" s="89">
        <f t="shared" si="12"/>
        <v>0</v>
      </c>
      <c r="H38" s="89">
        <f t="shared" si="12"/>
        <v>0</v>
      </c>
      <c r="I38" s="32">
        <f t="shared" si="12"/>
        <v>12</v>
      </c>
      <c r="J38" s="32">
        <f t="shared" si="12"/>
        <v>14</v>
      </c>
      <c r="K38" s="32">
        <f t="shared" si="12"/>
        <v>1</v>
      </c>
      <c r="L38" s="32">
        <f t="shared" si="12"/>
        <v>1</v>
      </c>
      <c r="M38" s="89">
        <f t="shared" si="12"/>
        <v>0</v>
      </c>
      <c r="N38" s="90">
        <f t="shared" si="12"/>
        <v>0</v>
      </c>
      <c r="O38" s="274">
        <f>SUM(C38:N38)</f>
        <v>28</v>
      </c>
      <c r="P38" s="275"/>
      <c r="Q38" s="275"/>
      <c r="R38" s="275"/>
      <c r="S38" s="275"/>
      <c r="T38" s="276"/>
      <c r="U38" s="277"/>
      <c r="V38" s="278"/>
      <c r="W38" s="278"/>
      <c r="X38" s="278"/>
      <c r="Y38" s="278"/>
      <c r="Z38" s="278"/>
      <c r="AA38" s="278"/>
      <c r="AB38" s="278"/>
      <c r="AC38" s="278"/>
      <c r="AD38" s="278"/>
      <c r="AE38" s="279"/>
    </row>
    <row r="39" spans="1:31" s="6" customFormat="1" ht="12.75">
      <c r="A39" s="306" t="s">
        <v>36</v>
      </c>
      <c r="B39" s="307"/>
      <c r="C39" s="97">
        <f>SUMPRODUCT(--(C7:C36="x"),--($T7:$T36="K(5)"))</f>
        <v>0</v>
      </c>
      <c r="D39" s="91">
        <f aca="true" t="shared" si="13" ref="D39:N39">SUMPRODUCT(--(D7:D36="x"),--($T7:$T36="K(5)"))</f>
        <v>0</v>
      </c>
      <c r="E39" s="91">
        <f t="shared" si="13"/>
        <v>0</v>
      </c>
      <c r="F39" s="91">
        <f t="shared" si="13"/>
        <v>0</v>
      </c>
      <c r="G39" s="91">
        <f t="shared" si="13"/>
        <v>0</v>
      </c>
      <c r="H39" s="91">
        <f t="shared" si="13"/>
        <v>0</v>
      </c>
      <c r="I39" s="91">
        <f t="shared" si="13"/>
        <v>2</v>
      </c>
      <c r="J39" s="91">
        <f t="shared" si="13"/>
        <v>2</v>
      </c>
      <c r="K39" s="91">
        <f t="shared" si="13"/>
        <v>0</v>
      </c>
      <c r="L39" s="91">
        <f t="shared" si="13"/>
        <v>0</v>
      </c>
      <c r="M39" s="91">
        <f t="shared" si="13"/>
        <v>0</v>
      </c>
      <c r="N39" s="92">
        <f t="shared" si="13"/>
        <v>0</v>
      </c>
      <c r="O39" s="308">
        <f>SUM(C39:N39)</f>
        <v>4</v>
      </c>
      <c r="P39" s="309"/>
      <c r="Q39" s="309"/>
      <c r="R39" s="309"/>
      <c r="S39" s="309"/>
      <c r="T39" s="310"/>
      <c r="U39" s="277"/>
      <c r="V39" s="278"/>
      <c r="W39" s="278"/>
      <c r="X39" s="278"/>
      <c r="Y39" s="278"/>
      <c r="Z39" s="278"/>
      <c r="AA39" s="278"/>
      <c r="AB39" s="278"/>
      <c r="AC39" s="278"/>
      <c r="AD39" s="278"/>
      <c r="AE39" s="279"/>
    </row>
    <row r="40" spans="1:31" s="6" customFormat="1" ht="13.5" thickBot="1">
      <c r="A40" s="311" t="s">
        <v>40</v>
      </c>
      <c r="B40" s="312"/>
      <c r="C40" s="98"/>
      <c r="D40" s="93"/>
      <c r="E40" s="93"/>
      <c r="F40" s="93"/>
      <c r="G40" s="93"/>
      <c r="H40" s="93"/>
      <c r="I40" s="83">
        <f>10+2</f>
        <v>12</v>
      </c>
      <c r="J40" s="83">
        <f>10+4</f>
        <v>14</v>
      </c>
      <c r="K40" s="83">
        <f>0+1</f>
        <v>1</v>
      </c>
      <c r="L40" s="83">
        <f>0+1</f>
        <v>1</v>
      </c>
      <c r="M40" s="93"/>
      <c r="N40" s="94"/>
      <c r="O40" s="313">
        <f>SUM(C40:N40)</f>
        <v>28</v>
      </c>
      <c r="P40" s="314"/>
      <c r="Q40" s="314"/>
      <c r="R40" s="314"/>
      <c r="S40" s="314"/>
      <c r="T40" s="315"/>
      <c r="U40" s="280"/>
      <c r="V40" s="281"/>
      <c r="W40" s="281"/>
      <c r="X40" s="281"/>
      <c r="Y40" s="281"/>
      <c r="Z40" s="281"/>
      <c r="AA40" s="281"/>
      <c r="AB40" s="281"/>
      <c r="AC40" s="281"/>
      <c r="AD40" s="281"/>
      <c r="AE40" s="282"/>
    </row>
    <row r="41" spans="1:30" s="6" customFormat="1" ht="12.75">
      <c r="A41" s="3"/>
      <c r="B41" s="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2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s="6" customFormat="1" ht="12.75">
      <c r="A42" s="109" t="s">
        <v>54</v>
      </c>
      <c r="B42" s="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2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s="6" customFormat="1" ht="12.75">
      <c r="A43" s="3"/>
      <c r="B43" s="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2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s="6" customFormat="1" ht="12.75">
      <c r="A44" s="108" t="s">
        <v>55</v>
      </c>
      <c r="B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2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s="6" customFormat="1" ht="12.75">
      <c r="A45" s="109" t="s">
        <v>240</v>
      </c>
      <c r="B45" s="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s="6" customFormat="1" ht="12.75">
      <c r="A46" s="3"/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s="6" customFormat="1" ht="12.75">
      <c r="A47" s="108"/>
      <c r="B47" s="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s="6" customFormat="1" ht="12.75">
      <c r="A48" s="3"/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s="6" customFormat="1" ht="12.75">
      <c r="A49" s="3"/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s="6" customFormat="1" ht="12.75">
      <c r="A50" s="3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s="6" customFormat="1" ht="12.75">
      <c r="A51" s="3"/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6" customFormat="1" ht="12.75">
      <c r="A53" s="3"/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6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6" customFormat="1" ht="12.75">
      <c r="A55" s="3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6" customFormat="1" ht="12.75">
      <c r="A56" s="3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6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6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6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7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7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7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7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7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7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7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7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7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8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9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7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7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7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7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7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7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6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7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7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7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7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</sheetData>
  <sheetProtection/>
  <mergeCells count="82">
    <mergeCell ref="U18:AE18"/>
    <mergeCell ref="A1:V1"/>
    <mergeCell ref="A4:A5"/>
    <mergeCell ref="B4:B5"/>
    <mergeCell ref="C4:N4"/>
    <mergeCell ref="O4:R4"/>
    <mergeCell ref="S4:S5"/>
    <mergeCell ref="T4:T5"/>
    <mergeCell ref="U4:W5"/>
    <mergeCell ref="X4:Z5"/>
    <mergeCell ref="AA4:AC5"/>
    <mergeCell ref="AD4:AD5"/>
    <mergeCell ref="A3:L3"/>
    <mergeCell ref="A6:B6"/>
    <mergeCell ref="C6:N6"/>
    <mergeCell ref="A2:T2"/>
    <mergeCell ref="O6:T6"/>
    <mergeCell ref="A18:B18"/>
    <mergeCell ref="C18:N18"/>
    <mergeCell ref="O18:T18"/>
    <mergeCell ref="A17:B17"/>
    <mergeCell ref="O17:T17"/>
    <mergeCell ref="A15:B15"/>
    <mergeCell ref="O15:T15"/>
    <mergeCell ref="A16:B16"/>
    <mergeCell ref="O16:T16"/>
    <mergeCell ref="U23:AE23"/>
    <mergeCell ref="U24:AE24"/>
    <mergeCell ref="A21:B21"/>
    <mergeCell ref="O21:T21"/>
    <mergeCell ref="A22:B22"/>
    <mergeCell ref="O22:T22"/>
    <mergeCell ref="U21:AE21"/>
    <mergeCell ref="U22:AE22"/>
    <mergeCell ref="A23:B23"/>
    <mergeCell ref="O23:T23"/>
    <mergeCell ref="A24:B24"/>
    <mergeCell ref="C24:N24"/>
    <mergeCell ref="O24:T24"/>
    <mergeCell ref="U28:AE28"/>
    <mergeCell ref="U29:AE29"/>
    <mergeCell ref="A26:B26"/>
    <mergeCell ref="O26:T26"/>
    <mergeCell ref="A27:B27"/>
    <mergeCell ref="O27:T27"/>
    <mergeCell ref="U26:AE26"/>
    <mergeCell ref="U27:AE27"/>
    <mergeCell ref="A28:B28"/>
    <mergeCell ref="O28:T28"/>
    <mergeCell ref="A29:B29"/>
    <mergeCell ref="C29:N29"/>
    <mergeCell ref="O29:T29"/>
    <mergeCell ref="U35:AE35"/>
    <mergeCell ref="U36:AE36"/>
    <mergeCell ref="A33:B33"/>
    <mergeCell ref="O33:T33"/>
    <mergeCell ref="A34:B34"/>
    <mergeCell ref="O34:T34"/>
    <mergeCell ref="U33:AE33"/>
    <mergeCell ref="U34:AE34"/>
    <mergeCell ref="A35:B35"/>
    <mergeCell ref="O35:T35"/>
    <mergeCell ref="A36:B36"/>
    <mergeCell ref="C36:N36"/>
    <mergeCell ref="O36:T36"/>
    <mergeCell ref="A37:B37"/>
    <mergeCell ref="O37:T37"/>
    <mergeCell ref="A38:B38"/>
    <mergeCell ref="O38:T38"/>
    <mergeCell ref="U37:AE37"/>
    <mergeCell ref="U38:AE38"/>
    <mergeCell ref="A39:B39"/>
    <mergeCell ref="O39:T39"/>
    <mergeCell ref="A40:B40"/>
    <mergeCell ref="O40:T40"/>
    <mergeCell ref="U39:AE39"/>
    <mergeCell ref="U40:AE40"/>
    <mergeCell ref="AE4:AE5"/>
    <mergeCell ref="U6:AE6"/>
    <mergeCell ref="U15:AE15"/>
    <mergeCell ref="U16:AE16"/>
    <mergeCell ref="U17:AE17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32"/>
  <sheetViews>
    <sheetView showGridLines="0" zoomScaleSheetLayoutView="100" zoomScalePageLayoutView="0" workbookViewId="0" topLeftCell="A1">
      <pane xSplit="2" ySplit="5" topLeftCell="C6" activePane="bottomRight" state="frozen"/>
      <selection pane="topLeft" activeCell="A59" sqref="A59:A60"/>
      <selection pane="topRight" activeCell="A59" sqref="A59:A60"/>
      <selection pane="bottomLeft" activeCell="A59" sqref="A59:A60"/>
      <selection pane="bottomRight" activeCell="A59" sqref="A59:A60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6.851562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47.57421875" style="1" customWidth="1"/>
    <col min="32" max="16384" width="10.7109375" style="1" customWidth="1"/>
  </cols>
  <sheetData>
    <row r="1" spans="1:30" s="2" customFormat="1" ht="25.5">
      <c r="A1" s="316" t="s">
        <v>311</v>
      </c>
      <c r="B1" s="316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317" t="s">
        <v>77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318" t="s">
        <v>313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13"/>
      <c r="N3" s="13"/>
      <c r="O3" s="13"/>
      <c r="P3" s="13"/>
      <c r="Q3" s="13"/>
      <c r="R3" s="13"/>
      <c r="S3" s="13"/>
      <c r="T3" s="5"/>
      <c r="U3" s="5"/>
      <c r="V3" s="132"/>
      <c r="W3" s="132"/>
      <c r="X3" s="3"/>
      <c r="Y3" s="15"/>
      <c r="Z3" s="15"/>
      <c r="AA3" s="3"/>
      <c r="AB3" s="3"/>
      <c r="AC3" s="3"/>
      <c r="AD3" s="4"/>
    </row>
    <row r="4" spans="1:31" ht="18" customHeight="1" thickTop="1">
      <c r="A4" s="283" t="s">
        <v>1</v>
      </c>
      <c r="B4" s="283" t="s">
        <v>0</v>
      </c>
      <c r="C4" s="287" t="s">
        <v>28</v>
      </c>
      <c r="D4" s="288"/>
      <c r="E4" s="288"/>
      <c r="F4" s="288"/>
      <c r="G4" s="288"/>
      <c r="H4" s="289"/>
      <c r="I4" s="289"/>
      <c r="J4" s="289"/>
      <c r="K4" s="289"/>
      <c r="L4" s="289"/>
      <c r="M4" s="289"/>
      <c r="N4" s="290"/>
      <c r="O4" s="287" t="s">
        <v>29</v>
      </c>
      <c r="P4" s="288"/>
      <c r="Q4" s="288"/>
      <c r="R4" s="288"/>
      <c r="S4" s="291" t="s">
        <v>30</v>
      </c>
      <c r="T4" s="319" t="s">
        <v>31</v>
      </c>
      <c r="U4" s="283" t="s">
        <v>2</v>
      </c>
      <c r="V4" s="283"/>
      <c r="W4" s="283"/>
      <c r="X4" s="283" t="s">
        <v>3</v>
      </c>
      <c r="Y4" s="283"/>
      <c r="Z4" s="283"/>
      <c r="AA4" s="283" t="s">
        <v>8</v>
      </c>
      <c r="AB4" s="283"/>
      <c r="AC4" s="283"/>
      <c r="AD4" s="283" t="s">
        <v>4</v>
      </c>
      <c r="AE4" s="283" t="s">
        <v>241</v>
      </c>
    </row>
    <row r="5" spans="1:31" ht="12.75" customHeight="1">
      <c r="A5" s="284"/>
      <c r="B5" s="284"/>
      <c r="C5" s="100">
        <v>1</v>
      </c>
      <c r="D5" s="101">
        <v>2</v>
      </c>
      <c r="E5" s="101">
        <v>3</v>
      </c>
      <c r="F5" s="101">
        <v>4</v>
      </c>
      <c r="G5" s="101">
        <v>5</v>
      </c>
      <c r="H5" s="101">
        <v>6</v>
      </c>
      <c r="I5" s="57">
        <v>7</v>
      </c>
      <c r="J5" s="57">
        <v>8</v>
      </c>
      <c r="K5" s="57">
        <v>9</v>
      </c>
      <c r="L5" s="57">
        <v>10</v>
      </c>
      <c r="M5" s="57">
        <v>11</v>
      </c>
      <c r="N5" s="102">
        <v>12</v>
      </c>
      <c r="O5" s="56" t="s">
        <v>43</v>
      </c>
      <c r="P5" s="57" t="s">
        <v>42</v>
      </c>
      <c r="Q5" s="57" t="s">
        <v>44</v>
      </c>
      <c r="R5" s="57" t="s">
        <v>45</v>
      </c>
      <c r="S5" s="292"/>
      <c r="T5" s="320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</row>
    <row r="6" spans="1:31" s="6" customFormat="1" ht="12.75">
      <c r="A6" s="301" t="s">
        <v>91</v>
      </c>
      <c r="B6" s="302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2"/>
    </row>
    <row r="7" spans="1:31" s="6" customFormat="1" ht="12.75">
      <c r="A7" s="175" t="s">
        <v>520</v>
      </c>
      <c r="B7" s="167" t="s">
        <v>521</v>
      </c>
      <c r="C7" s="99"/>
      <c r="D7" s="85"/>
      <c r="E7" s="210"/>
      <c r="F7" s="210"/>
      <c r="G7" s="210"/>
      <c r="H7" s="210"/>
      <c r="I7" s="14" t="s">
        <v>32</v>
      </c>
      <c r="J7" s="14"/>
      <c r="K7" s="14"/>
      <c r="L7" s="14"/>
      <c r="M7" s="85"/>
      <c r="N7" s="86"/>
      <c r="O7" s="21">
        <v>2</v>
      </c>
      <c r="P7" s="173"/>
      <c r="Q7" s="14"/>
      <c r="R7" s="22"/>
      <c r="S7" s="21">
        <v>2</v>
      </c>
      <c r="T7" s="59" t="s">
        <v>76</v>
      </c>
      <c r="U7" s="169" t="s">
        <v>33</v>
      </c>
      <c r="V7" s="148" t="str">
        <f>'Biológiatanár közös rész'!A27</f>
        <v>bb5t1400</v>
      </c>
      <c r="W7" s="153" t="str">
        <f>'Biológiatanár közös rész'!B27</f>
        <v>Az ember szervezete EA</v>
      </c>
      <c r="X7" s="38" t="s">
        <v>365</v>
      </c>
      <c r="Y7" s="135" t="str">
        <f>A8</f>
        <v>humbiob18go</v>
      </c>
      <c r="Z7" s="142" t="str">
        <f>B8</f>
        <v>Humánbiológia GY</v>
      </c>
      <c r="AA7" s="38"/>
      <c r="AB7" s="37"/>
      <c r="AC7" s="60"/>
      <c r="AD7" s="174" t="s">
        <v>522</v>
      </c>
      <c r="AE7" s="174" t="s">
        <v>523</v>
      </c>
    </row>
    <row r="8" spans="1:31" s="6" customFormat="1" ht="12.75">
      <c r="A8" s="175" t="s">
        <v>524</v>
      </c>
      <c r="B8" s="167" t="s">
        <v>525</v>
      </c>
      <c r="C8" s="99"/>
      <c r="D8" s="85"/>
      <c r="E8" s="210"/>
      <c r="F8" s="210"/>
      <c r="G8" s="210"/>
      <c r="H8" s="210"/>
      <c r="I8" s="14" t="s">
        <v>32</v>
      </c>
      <c r="J8" s="14"/>
      <c r="K8" s="14"/>
      <c r="L8" s="14"/>
      <c r="M8" s="85"/>
      <c r="N8" s="86"/>
      <c r="O8" s="176"/>
      <c r="P8" s="173">
        <v>2</v>
      </c>
      <c r="Q8" s="14"/>
      <c r="R8" s="22"/>
      <c r="S8" s="176">
        <v>2</v>
      </c>
      <c r="T8" s="59" t="s">
        <v>324</v>
      </c>
      <c r="U8" s="169" t="s">
        <v>33</v>
      </c>
      <c r="V8" s="148" t="str">
        <f>'Biológiatanár közös rész'!A27</f>
        <v>bb5t1400</v>
      </c>
      <c r="W8" s="153" t="str">
        <f>'Biológiatanár közös rész'!B27</f>
        <v>Az ember szervezete EA</v>
      </c>
      <c r="X8" s="38" t="s">
        <v>365</v>
      </c>
      <c r="Y8" s="135" t="str">
        <f>A7</f>
        <v>humbiob18eo</v>
      </c>
      <c r="Z8" s="142" t="str">
        <f>B7</f>
        <v>Humánbiológia EA</v>
      </c>
      <c r="AA8" s="38"/>
      <c r="AB8" s="37"/>
      <c r="AC8" s="60"/>
      <c r="AD8" s="174" t="s">
        <v>522</v>
      </c>
      <c r="AE8" s="174" t="s">
        <v>526</v>
      </c>
    </row>
    <row r="9" spans="1:31" s="6" customFormat="1" ht="12.75">
      <c r="A9" s="175" t="s">
        <v>527</v>
      </c>
      <c r="B9" s="167" t="s">
        <v>528</v>
      </c>
      <c r="C9" s="211"/>
      <c r="D9" s="210"/>
      <c r="E9" s="210"/>
      <c r="F9" s="210"/>
      <c r="G9" s="210"/>
      <c r="H9" s="210"/>
      <c r="I9" s="14"/>
      <c r="J9" s="14" t="s">
        <v>32</v>
      </c>
      <c r="K9" s="14"/>
      <c r="L9" s="14"/>
      <c r="M9" s="85"/>
      <c r="N9" s="86"/>
      <c r="O9" s="176">
        <v>2</v>
      </c>
      <c r="P9" s="173"/>
      <c r="Q9" s="14"/>
      <c r="R9" s="22"/>
      <c r="S9" s="21">
        <v>2</v>
      </c>
      <c r="T9" s="59" t="s">
        <v>76</v>
      </c>
      <c r="U9" s="64"/>
      <c r="V9" s="136"/>
      <c r="W9" s="144"/>
      <c r="X9" s="21"/>
      <c r="Y9" s="133"/>
      <c r="Z9" s="140"/>
      <c r="AA9" s="21"/>
      <c r="AB9" s="14"/>
      <c r="AC9" s="59"/>
      <c r="AD9" s="166" t="s">
        <v>529</v>
      </c>
      <c r="AE9" s="166" t="s">
        <v>530</v>
      </c>
    </row>
    <row r="10" spans="1:31" s="6" customFormat="1" ht="12.75">
      <c r="A10" s="175" t="s">
        <v>531</v>
      </c>
      <c r="B10" s="167" t="s">
        <v>532</v>
      </c>
      <c r="C10" s="211"/>
      <c r="D10" s="210"/>
      <c r="E10" s="210"/>
      <c r="F10" s="210"/>
      <c r="G10" s="210"/>
      <c r="H10" s="210"/>
      <c r="I10" s="14"/>
      <c r="J10" s="14" t="s">
        <v>32</v>
      </c>
      <c r="K10" s="14"/>
      <c r="L10" s="14"/>
      <c r="M10" s="85"/>
      <c r="N10" s="86"/>
      <c r="O10" s="21">
        <v>2</v>
      </c>
      <c r="P10" s="173"/>
      <c r="Q10" s="14"/>
      <c r="R10" s="22"/>
      <c r="S10" s="21">
        <v>2</v>
      </c>
      <c r="T10" s="59" t="s">
        <v>76</v>
      </c>
      <c r="U10" s="21"/>
      <c r="V10" s="133"/>
      <c r="W10" s="140"/>
      <c r="X10" s="21"/>
      <c r="Y10" s="133"/>
      <c r="Z10" s="140"/>
      <c r="AA10" s="21"/>
      <c r="AB10" s="14"/>
      <c r="AC10" s="59"/>
      <c r="AD10" s="35" t="s">
        <v>533</v>
      </c>
      <c r="AE10" s="200" t="s">
        <v>534</v>
      </c>
    </row>
    <row r="11" spans="1:31" s="6" customFormat="1" ht="12.75">
      <c r="A11" s="175" t="s">
        <v>535</v>
      </c>
      <c r="B11" t="s">
        <v>536</v>
      </c>
      <c r="C11" s="211"/>
      <c r="D11" s="210"/>
      <c r="E11" s="210"/>
      <c r="F11" s="210"/>
      <c r="G11" s="210"/>
      <c r="H11" s="210"/>
      <c r="I11" s="14" t="s">
        <v>32</v>
      </c>
      <c r="J11" s="14"/>
      <c r="K11" s="14"/>
      <c r="L11" s="14"/>
      <c r="M11" s="85"/>
      <c r="N11" s="86"/>
      <c r="O11" s="21">
        <v>2</v>
      </c>
      <c r="P11" s="173"/>
      <c r="Q11" s="14"/>
      <c r="R11" s="22"/>
      <c r="S11" s="21">
        <v>2</v>
      </c>
      <c r="T11" s="59" t="s">
        <v>76</v>
      </c>
      <c r="U11" s="20" t="s">
        <v>33</v>
      </c>
      <c r="V11" s="113" t="str">
        <f>'Biológiatanár közös rész'!A31</f>
        <v>bb5t4301</v>
      </c>
      <c r="W11" s="114" t="str">
        <f>'Biológiatanár közös rész'!B31</f>
        <v>A növények szervezete  GY</v>
      </c>
      <c r="X11" s="20" t="s">
        <v>33</v>
      </c>
      <c r="Y11" s="113" t="str">
        <f>'Biológiatanár közös rész'!A47</f>
        <v>bb5t1301</v>
      </c>
      <c r="Z11" s="114" t="str">
        <f>'Biológiatanár közös rész'!B47</f>
        <v>Biokémia és molekuláris biológia I. EA</v>
      </c>
      <c r="AA11" s="70"/>
      <c r="AB11" s="46"/>
      <c r="AC11" s="71"/>
      <c r="AD11" s="178" t="s">
        <v>537</v>
      </c>
      <c r="AE11" s="178" t="s">
        <v>538</v>
      </c>
    </row>
    <row r="12" spans="1:31" s="6" customFormat="1" ht="12.75">
      <c r="A12" s="175" t="s">
        <v>539</v>
      </c>
      <c r="B12" s="164" t="s">
        <v>540</v>
      </c>
      <c r="C12" s="211"/>
      <c r="D12" s="210"/>
      <c r="E12" s="210"/>
      <c r="F12" s="210"/>
      <c r="G12" s="210"/>
      <c r="H12" s="210"/>
      <c r="I12" s="14" t="s">
        <v>32</v>
      </c>
      <c r="J12" s="14"/>
      <c r="K12" s="14"/>
      <c r="L12" s="14"/>
      <c r="M12" s="85"/>
      <c r="N12" s="86"/>
      <c r="O12" s="21">
        <v>2</v>
      </c>
      <c r="P12" s="173"/>
      <c r="Q12" s="14"/>
      <c r="R12" s="22"/>
      <c r="S12" s="21">
        <v>2</v>
      </c>
      <c r="T12" s="59" t="s">
        <v>76</v>
      </c>
      <c r="U12" s="20" t="s">
        <v>33</v>
      </c>
      <c r="V12" s="113" t="str">
        <f>'Biológiatanár közös rész'!A27</f>
        <v>bb5t1400</v>
      </c>
      <c r="W12" s="114" t="str">
        <f>'Biológiatanár közös rész'!B27</f>
        <v>Az ember szervezete EA</v>
      </c>
      <c r="X12" s="70"/>
      <c r="Y12" s="120"/>
      <c r="Z12" s="143"/>
      <c r="AA12" s="70"/>
      <c r="AB12" s="46"/>
      <c r="AC12" s="71"/>
      <c r="AD12" s="178" t="s">
        <v>541</v>
      </c>
      <c r="AE12" s="178" t="s">
        <v>542</v>
      </c>
    </row>
    <row r="13" spans="1:31" s="6" customFormat="1" ht="12.75">
      <c r="A13" s="175" t="s">
        <v>543</v>
      </c>
      <c r="B13" s="164" t="s">
        <v>544</v>
      </c>
      <c r="C13" s="211"/>
      <c r="D13" s="210"/>
      <c r="E13" s="210"/>
      <c r="F13" s="210"/>
      <c r="G13" s="210"/>
      <c r="H13" s="210"/>
      <c r="I13" s="14"/>
      <c r="J13" s="14" t="s">
        <v>32</v>
      </c>
      <c r="K13" s="14"/>
      <c r="L13" s="14"/>
      <c r="M13" s="85"/>
      <c r="N13" s="86"/>
      <c r="O13" s="21">
        <v>2</v>
      </c>
      <c r="P13" s="173"/>
      <c r="Q13" s="14"/>
      <c r="R13" s="22"/>
      <c r="S13" s="21">
        <v>2</v>
      </c>
      <c r="T13" s="59" t="s">
        <v>76</v>
      </c>
      <c r="U13" s="69" t="s">
        <v>42</v>
      </c>
      <c r="V13" s="123" t="str">
        <f>A12</f>
        <v>elett1b18eo</v>
      </c>
      <c r="W13" s="124" t="str">
        <f>B12</f>
        <v>Élettan – I. EA</v>
      </c>
      <c r="X13" s="70"/>
      <c r="Y13" s="120"/>
      <c r="Z13" s="143"/>
      <c r="AA13" s="70"/>
      <c r="AB13" s="46"/>
      <c r="AC13" s="71"/>
      <c r="AD13" s="178" t="s">
        <v>541</v>
      </c>
      <c r="AE13" s="178" t="s">
        <v>545</v>
      </c>
    </row>
    <row r="14" spans="1:31" s="6" customFormat="1" ht="12.75">
      <c r="A14" s="164" t="s">
        <v>546</v>
      </c>
      <c r="B14" s="168" t="s">
        <v>547</v>
      </c>
      <c r="C14" s="211"/>
      <c r="D14" s="210"/>
      <c r="E14" s="210"/>
      <c r="F14" s="210"/>
      <c r="G14" s="210"/>
      <c r="H14" s="210"/>
      <c r="I14" s="14" t="s">
        <v>32</v>
      </c>
      <c r="J14" s="14"/>
      <c r="K14" s="14"/>
      <c r="L14" s="14"/>
      <c r="M14" s="85"/>
      <c r="N14" s="86"/>
      <c r="O14" s="176">
        <v>1</v>
      </c>
      <c r="P14" s="173"/>
      <c r="Q14" s="14"/>
      <c r="R14" s="22"/>
      <c r="S14" s="176">
        <v>1</v>
      </c>
      <c r="T14" s="59" t="s">
        <v>76</v>
      </c>
      <c r="U14" s="20" t="s">
        <v>33</v>
      </c>
      <c r="V14" s="113" t="str">
        <f>'Biológiatanár közös rész'!A47</f>
        <v>bb5t1301</v>
      </c>
      <c r="W14" s="114" t="str">
        <f>'Biológiatanár közös rész'!B47</f>
        <v>Biokémia és molekuláris biológia I. EA</v>
      </c>
      <c r="X14" s="70"/>
      <c r="Y14" s="120"/>
      <c r="Z14" s="143"/>
      <c r="AA14" s="70"/>
      <c r="AB14" s="46"/>
      <c r="AC14" s="71"/>
      <c r="AD14" s="178" t="s">
        <v>500</v>
      </c>
      <c r="AE14" s="143" t="s">
        <v>548</v>
      </c>
    </row>
    <row r="15" spans="1:31" s="6" customFormat="1" ht="12.75">
      <c r="A15" s="175" t="s">
        <v>549</v>
      </c>
      <c r="B15" s="167" t="s">
        <v>550</v>
      </c>
      <c r="C15" s="211"/>
      <c r="D15" s="210"/>
      <c r="E15" s="210"/>
      <c r="F15" s="210"/>
      <c r="G15" s="210"/>
      <c r="H15" s="210"/>
      <c r="I15" s="14"/>
      <c r="J15" s="14" t="s">
        <v>32</v>
      </c>
      <c r="K15" s="14"/>
      <c r="L15" s="14"/>
      <c r="M15" s="85"/>
      <c r="N15" s="86"/>
      <c r="O15" s="176">
        <v>2</v>
      </c>
      <c r="P15" s="173"/>
      <c r="Q15" s="14"/>
      <c r="R15" s="22"/>
      <c r="S15" s="176">
        <v>3</v>
      </c>
      <c r="T15" s="59" t="s">
        <v>76</v>
      </c>
      <c r="U15" s="63"/>
      <c r="V15" s="138"/>
      <c r="W15" s="146"/>
      <c r="X15" s="63"/>
      <c r="Y15" s="151"/>
      <c r="Z15" s="156"/>
      <c r="AA15" s="63"/>
      <c r="AB15" s="45"/>
      <c r="AC15" s="68"/>
      <c r="AD15" s="166" t="s">
        <v>352</v>
      </c>
      <c r="AE15" s="166" t="s">
        <v>551</v>
      </c>
    </row>
    <row r="16" spans="1:31" s="6" customFormat="1" ht="12.75">
      <c r="A16" s="293" t="s">
        <v>34</v>
      </c>
      <c r="B16" s="294"/>
      <c r="C16" s="95">
        <f aca="true" t="shared" si="0" ref="C16:N16">SUMIF(C7:C15,"=x",$O7:$O15)+SUMIF(C7:C15,"=x",$P7:$P15)+SUMIF(C7:C15,"=x",$Q7:$Q15)</f>
        <v>0</v>
      </c>
      <c r="D16" s="87">
        <f t="shared" si="0"/>
        <v>0</v>
      </c>
      <c r="E16" s="87">
        <f t="shared" si="0"/>
        <v>0</v>
      </c>
      <c r="F16" s="87">
        <f t="shared" si="0"/>
        <v>0</v>
      </c>
      <c r="G16" s="87">
        <f t="shared" si="0"/>
        <v>0</v>
      </c>
      <c r="H16" s="87">
        <f t="shared" si="0"/>
        <v>0</v>
      </c>
      <c r="I16" s="29">
        <f t="shared" si="0"/>
        <v>9</v>
      </c>
      <c r="J16" s="29">
        <f t="shared" si="0"/>
        <v>8</v>
      </c>
      <c r="K16" s="29">
        <f t="shared" si="0"/>
        <v>0</v>
      </c>
      <c r="L16" s="29">
        <f t="shared" si="0"/>
        <v>0</v>
      </c>
      <c r="M16" s="87">
        <f t="shared" si="0"/>
        <v>0</v>
      </c>
      <c r="N16" s="88">
        <f t="shared" si="0"/>
        <v>0</v>
      </c>
      <c r="O16" s="295">
        <f>SUM(C16:N16)</f>
        <v>17</v>
      </c>
      <c r="P16" s="296"/>
      <c r="Q16" s="296"/>
      <c r="R16" s="296"/>
      <c r="S16" s="296"/>
      <c r="T16" s="297"/>
      <c r="U16" s="271"/>
      <c r="V16" s="272"/>
      <c r="W16" s="272"/>
      <c r="X16" s="272"/>
      <c r="Y16" s="272"/>
      <c r="Z16" s="272"/>
      <c r="AA16" s="272"/>
      <c r="AB16" s="272"/>
      <c r="AC16" s="272"/>
      <c r="AD16" s="272"/>
      <c r="AE16" s="273"/>
    </row>
    <row r="17" spans="1:31" s="6" customFormat="1" ht="12.75">
      <c r="A17" s="298" t="s">
        <v>35</v>
      </c>
      <c r="B17" s="299"/>
      <c r="C17" s="96">
        <f aca="true" t="shared" si="1" ref="C17:N17">SUMIF(C7:C15,"=x",$S7:$S15)</f>
        <v>0</v>
      </c>
      <c r="D17" s="89">
        <f t="shared" si="1"/>
        <v>0</v>
      </c>
      <c r="E17" s="89">
        <f t="shared" si="1"/>
        <v>0</v>
      </c>
      <c r="F17" s="89">
        <f t="shared" si="1"/>
        <v>0</v>
      </c>
      <c r="G17" s="89">
        <f t="shared" si="1"/>
        <v>0</v>
      </c>
      <c r="H17" s="89">
        <f t="shared" si="1"/>
        <v>0</v>
      </c>
      <c r="I17" s="32">
        <f t="shared" si="1"/>
        <v>9</v>
      </c>
      <c r="J17" s="32">
        <f t="shared" si="1"/>
        <v>9</v>
      </c>
      <c r="K17" s="32">
        <f t="shared" si="1"/>
        <v>0</v>
      </c>
      <c r="L17" s="32">
        <f t="shared" si="1"/>
        <v>0</v>
      </c>
      <c r="M17" s="89">
        <f t="shared" si="1"/>
        <v>0</v>
      </c>
      <c r="N17" s="90">
        <f t="shared" si="1"/>
        <v>0</v>
      </c>
      <c r="O17" s="274">
        <f>SUM(C17:N17)</f>
        <v>18</v>
      </c>
      <c r="P17" s="275"/>
      <c r="Q17" s="275"/>
      <c r="R17" s="275"/>
      <c r="S17" s="275"/>
      <c r="T17" s="276"/>
      <c r="U17" s="277"/>
      <c r="V17" s="278"/>
      <c r="W17" s="278"/>
      <c r="X17" s="278"/>
      <c r="Y17" s="278"/>
      <c r="Z17" s="278"/>
      <c r="AA17" s="278"/>
      <c r="AB17" s="278"/>
      <c r="AC17" s="278"/>
      <c r="AD17" s="278"/>
      <c r="AE17" s="279"/>
    </row>
    <row r="18" spans="1:31" s="6" customFormat="1" ht="12.75">
      <c r="A18" s="306" t="s">
        <v>36</v>
      </c>
      <c r="B18" s="307"/>
      <c r="C18" s="97">
        <f aca="true" t="shared" si="2" ref="C18:N18">SUMPRODUCT(--(C7:C15="x"),--($T7:$T15="K(5)"))</f>
        <v>0</v>
      </c>
      <c r="D18" s="91">
        <f t="shared" si="2"/>
        <v>0</v>
      </c>
      <c r="E18" s="91">
        <f t="shared" si="2"/>
        <v>0</v>
      </c>
      <c r="F18" s="91">
        <f t="shared" si="2"/>
        <v>0</v>
      </c>
      <c r="G18" s="91">
        <f t="shared" si="2"/>
        <v>0</v>
      </c>
      <c r="H18" s="91">
        <f t="shared" si="2"/>
        <v>0</v>
      </c>
      <c r="I18" s="26">
        <f t="shared" si="2"/>
        <v>4</v>
      </c>
      <c r="J18" s="26">
        <f t="shared" si="2"/>
        <v>4</v>
      </c>
      <c r="K18" s="26">
        <f t="shared" si="2"/>
        <v>0</v>
      </c>
      <c r="L18" s="26">
        <f t="shared" si="2"/>
        <v>0</v>
      </c>
      <c r="M18" s="91">
        <f t="shared" si="2"/>
        <v>0</v>
      </c>
      <c r="N18" s="92">
        <f t="shared" si="2"/>
        <v>0</v>
      </c>
      <c r="O18" s="308">
        <f>SUM(C18:N18)</f>
        <v>8</v>
      </c>
      <c r="P18" s="309"/>
      <c r="Q18" s="309"/>
      <c r="R18" s="309"/>
      <c r="S18" s="309"/>
      <c r="T18" s="310"/>
      <c r="U18" s="277"/>
      <c r="V18" s="278"/>
      <c r="W18" s="278"/>
      <c r="X18" s="278"/>
      <c r="Y18" s="278"/>
      <c r="Z18" s="278"/>
      <c r="AA18" s="278"/>
      <c r="AB18" s="278"/>
      <c r="AC18" s="278"/>
      <c r="AD18" s="278"/>
      <c r="AE18" s="279"/>
    </row>
    <row r="19" spans="1:31" s="6" customFormat="1" ht="12.75">
      <c r="A19" s="301" t="s">
        <v>628</v>
      </c>
      <c r="B19" s="302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6"/>
    </row>
    <row r="20" spans="1:31" s="6" customFormat="1" ht="13.5" thickBot="1">
      <c r="A20" s="261" t="s">
        <v>644</v>
      </c>
      <c r="B20" s="262" t="s">
        <v>645</v>
      </c>
      <c r="C20" s="99"/>
      <c r="D20" s="85"/>
      <c r="E20" s="85"/>
      <c r="F20" s="85"/>
      <c r="G20" s="85"/>
      <c r="H20" s="85"/>
      <c r="I20" s="12" t="s">
        <v>32</v>
      </c>
      <c r="J20" s="12"/>
      <c r="K20" s="12"/>
      <c r="L20" s="12"/>
      <c r="M20" s="85"/>
      <c r="N20" s="86"/>
      <c r="O20" s="21"/>
      <c r="P20" s="14">
        <v>2</v>
      </c>
      <c r="Q20" s="14"/>
      <c r="R20" s="22"/>
      <c r="S20" s="21">
        <v>2</v>
      </c>
      <c r="T20" s="59" t="s">
        <v>324</v>
      </c>
      <c r="U20" s="21"/>
      <c r="V20" s="14"/>
      <c r="W20" s="59"/>
      <c r="X20" s="70" t="s">
        <v>41</v>
      </c>
      <c r="Y20" s="46" t="s">
        <v>41</v>
      </c>
      <c r="Z20" s="71"/>
      <c r="AA20" s="70"/>
      <c r="AB20" s="46"/>
      <c r="AC20" s="71"/>
      <c r="AD20" s="151" t="s">
        <v>448</v>
      </c>
      <c r="AE20" s="143" t="s">
        <v>646</v>
      </c>
    </row>
    <row r="21" spans="1:31" s="6" customFormat="1" ht="12.75">
      <c r="A21" s="293" t="s">
        <v>34</v>
      </c>
      <c r="B21" s="294"/>
      <c r="C21" s="95">
        <f aca="true" t="shared" si="3" ref="C21:N21">SUMIF(C20:C20,"=x",$O20:$O20)+SUMIF(C20:C20,"=x",$P20:$P20)+SUMIF(C20:C20,"=x",$Q20:$Q20)</f>
        <v>0</v>
      </c>
      <c r="D21" s="87">
        <f t="shared" si="3"/>
        <v>0</v>
      </c>
      <c r="E21" s="87">
        <f t="shared" si="3"/>
        <v>0</v>
      </c>
      <c r="F21" s="87">
        <f t="shared" si="3"/>
        <v>0</v>
      </c>
      <c r="G21" s="87">
        <f t="shared" si="3"/>
        <v>0</v>
      </c>
      <c r="H21" s="87">
        <f t="shared" si="3"/>
        <v>0</v>
      </c>
      <c r="I21" s="29">
        <f t="shared" si="3"/>
        <v>2</v>
      </c>
      <c r="J21" s="29">
        <f t="shared" si="3"/>
        <v>0</v>
      </c>
      <c r="K21" s="29">
        <f t="shared" si="3"/>
        <v>0</v>
      </c>
      <c r="L21" s="29">
        <f t="shared" si="3"/>
        <v>0</v>
      </c>
      <c r="M21" s="87">
        <f t="shared" si="3"/>
        <v>0</v>
      </c>
      <c r="N21" s="88">
        <f t="shared" si="3"/>
        <v>0</v>
      </c>
      <c r="O21" s="295">
        <f>SUM(C21:N21)</f>
        <v>2</v>
      </c>
      <c r="P21" s="296"/>
      <c r="Q21" s="296"/>
      <c r="R21" s="296"/>
      <c r="S21" s="296"/>
      <c r="T21" s="297"/>
      <c r="U21" s="271"/>
      <c r="V21" s="272"/>
      <c r="W21" s="272"/>
      <c r="X21" s="272"/>
      <c r="Y21" s="272"/>
      <c r="Z21" s="272"/>
      <c r="AA21" s="272"/>
      <c r="AB21" s="272"/>
      <c r="AC21" s="272"/>
      <c r="AD21" s="272"/>
      <c r="AE21" s="273"/>
    </row>
    <row r="22" spans="1:31" s="6" customFormat="1" ht="12.75">
      <c r="A22" s="298" t="s">
        <v>35</v>
      </c>
      <c r="B22" s="299"/>
      <c r="C22" s="96">
        <f aca="true" t="shared" si="4" ref="C22:N22">SUMIF(C20:C20,"=x",$S20:$S20)</f>
        <v>0</v>
      </c>
      <c r="D22" s="89">
        <f t="shared" si="4"/>
        <v>0</v>
      </c>
      <c r="E22" s="89">
        <f t="shared" si="4"/>
        <v>0</v>
      </c>
      <c r="F22" s="89">
        <f t="shared" si="4"/>
        <v>0</v>
      </c>
      <c r="G22" s="89">
        <f t="shared" si="4"/>
        <v>0</v>
      </c>
      <c r="H22" s="89">
        <f t="shared" si="4"/>
        <v>0</v>
      </c>
      <c r="I22" s="32">
        <f t="shared" si="4"/>
        <v>2</v>
      </c>
      <c r="J22" s="32">
        <f t="shared" si="4"/>
        <v>0</v>
      </c>
      <c r="K22" s="32">
        <f t="shared" si="4"/>
        <v>0</v>
      </c>
      <c r="L22" s="32">
        <f t="shared" si="4"/>
        <v>0</v>
      </c>
      <c r="M22" s="89">
        <f t="shared" si="4"/>
        <v>0</v>
      </c>
      <c r="N22" s="90">
        <f t="shared" si="4"/>
        <v>0</v>
      </c>
      <c r="O22" s="274">
        <f>SUM(C22:N22)</f>
        <v>2</v>
      </c>
      <c r="P22" s="275"/>
      <c r="Q22" s="275"/>
      <c r="R22" s="275"/>
      <c r="S22" s="275"/>
      <c r="T22" s="276"/>
      <c r="U22" s="277"/>
      <c r="V22" s="278"/>
      <c r="W22" s="278"/>
      <c r="X22" s="278"/>
      <c r="Y22" s="278"/>
      <c r="Z22" s="278"/>
      <c r="AA22" s="278"/>
      <c r="AB22" s="278"/>
      <c r="AC22" s="278"/>
      <c r="AD22" s="278"/>
      <c r="AE22" s="279"/>
    </row>
    <row r="23" spans="1:31" s="6" customFormat="1" ht="12.75">
      <c r="A23" s="306" t="s">
        <v>36</v>
      </c>
      <c r="B23" s="307"/>
      <c r="C23" s="97">
        <f aca="true" t="shared" si="5" ref="C23:N23">SUMPRODUCT(--(C20:C20="x"),--($T20:$T20="K"))</f>
        <v>0</v>
      </c>
      <c r="D23" s="91">
        <f t="shared" si="5"/>
        <v>0</v>
      </c>
      <c r="E23" s="91">
        <f t="shared" si="5"/>
        <v>0</v>
      </c>
      <c r="F23" s="91">
        <f t="shared" si="5"/>
        <v>0</v>
      </c>
      <c r="G23" s="91">
        <f t="shared" si="5"/>
        <v>0</v>
      </c>
      <c r="H23" s="91">
        <f t="shared" si="5"/>
        <v>0</v>
      </c>
      <c r="I23" s="26">
        <f t="shared" si="5"/>
        <v>0</v>
      </c>
      <c r="J23" s="26">
        <f t="shared" si="5"/>
        <v>0</v>
      </c>
      <c r="K23" s="26">
        <f t="shared" si="5"/>
        <v>0</v>
      </c>
      <c r="L23" s="26">
        <f t="shared" si="5"/>
        <v>0</v>
      </c>
      <c r="M23" s="91">
        <f t="shared" si="5"/>
        <v>0</v>
      </c>
      <c r="N23" s="92">
        <f t="shared" si="5"/>
        <v>0</v>
      </c>
      <c r="O23" s="308">
        <f>SUM(C23:N23)</f>
        <v>0</v>
      </c>
      <c r="P23" s="309"/>
      <c r="Q23" s="309"/>
      <c r="R23" s="309"/>
      <c r="S23" s="309"/>
      <c r="T23" s="310"/>
      <c r="U23" s="277"/>
      <c r="V23" s="278"/>
      <c r="W23" s="278"/>
      <c r="X23" s="278"/>
      <c r="Y23" s="278"/>
      <c r="Z23" s="278"/>
      <c r="AA23" s="278"/>
      <c r="AB23" s="278"/>
      <c r="AC23" s="278"/>
      <c r="AD23" s="278"/>
      <c r="AE23" s="279"/>
    </row>
    <row r="24" spans="1:31" s="6" customFormat="1" ht="12.75">
      <c r="A24" s="301" t="s">
        <v>38</v>
      </c>
      <c r="B24" s="302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6"/>
    </row>
    <row r="25" spans="1:31" s="6" customFormat="1" ht="12.75">
      <c r="A25" s="263" t="s">
        <v>647</v>
      </c>
      <c r="B25" s="115" t="s">
        <v>633</v>
      </c>
      <c r="C25" s="99"/>
      <c r="D25" s="85"/>
      <c r="E25" s="85"/>
      <c r="F25" s="85"/>
      <c r="G25" s="85"/>
      <c r="H25" s="85"/>
      <c r="I25" s="12"/>
      <c r="J25" s="12" t="s">
        <v>32</v>
      </c>
      <c r="K25" s="107" t="s">
        <v>52</v>
      </c>
      <c r="L25" s="12"/>
      <c r="M25" s="85"/>
      <c r="N25" s="86"/>
      <c r="O25" s="21"/>
      <c r="P25" s="14"/>
      <c r="Q25" s="14"/>
      <c r="R25" s="22"/>
      <c r="S25" s="21">
        <v>2</v>
      </c>
      <c r="T25" s="59" t="s">
        <v>76</v>
      </c>
      <c r="U25" s="69"/>
      <c r="V25" s="43"/>
      <c r="W25" s="65"/>
      <c r="X25" s="64"/>
      <c r="Y25" s="43"/>
      <c r="Z25" s="65"/>
      <c r="AA25" s="64"/>
      <c r="AB25" s="43"/>
      <c r="AC25" s="65"/>
      <c r="AD25" s="166" t="s">
        <v>448</v>
      </c>
      <c r="AE25" s="146" t="s">
        <v>634</v>
      </c>
    </row>
    <row r="26" spans="1:31" s="6" customFormat="1" ht="12.75">
      <c r="A26" s="293" t="s">
        <v>34</v>
      </c>
      <c r="B26" s="294"/>
      <c r="C26" s="95">
        <f aca="true" t="shared" si="6" ref="C26:K26">SUMIF(C25:C25,"=x",$O25:$O25)+SUMIF(C25:C25,"=x",$P25:$P25)+SUMIF(C25:C25,"=x",$Q25:$Q25)</f>
        <v>0</v>
      </c>
      <c r="D26" s="87">
        <f t="shared" si="6"/>
        <v>0</v>
      </c>
      <c r="E26" s="87">
        <f t="shared" si="6"/>
        <v>0</v>
      </c>
      <c r="F26" s="87">
        <f t="shared" si="6"/>
        <v>0</v>
      </c>
      <c r="G26" s="87">
        <f t="shared" si="6"/>
        <v>0</v>
      </c>
      <c r="H26" s="87">
        <f t="shared" si="6"/>
        <v>0</v>
      </c>
      <c r="I26" s="29">
        <f t="shared" si="6"/>
        <v>0</v>
      </c>
      <c r="J26" s="29">
        <f t="shared" si="6"/>
        <v>0</v>
      </c>
      <c r="K26" s="29">
        <f t="shared" si="6"/>
        <v>0</v>
      </c>
      <c r="L26" s="29"/>
      <c r="M26" s="87">
        <f>SUMIF(M25:M25,"=x",$O25:$O25)+SUMIF(M25:M25,"=x",$P25:$P25)+SUMIF(M25:M25,"=x",$Q25:$Q25)</f>
        <v>0</v>
      </c>
      <c r="N26" s="88">
        <f>SUMIF(N25:N25,"=x",$O25:$O25)+SUMIF(N25:N25,"=x",$P25:$P25)+SUMIF(N25:N25,"=x",$Q25:$Q25)</f>
        <v>0</v>
      </c>
      <c r="O26" s="295">
        <f>SUM(C26:N26)</f>
        <v>0</v>
      </c>
      <c r="P26" s="296"/>
      <c r="Q26" s="296"/>
      <c r="R26" s="296"/>
      <c r="S26" s="296"/>
      <c r="T26" s="297"/>
      <c r="U26" s="271"/>
      <c r="V26" s="272"/>
      <c r="W26" s="272"/>
      <c r="X26" s="272"/>
      <c r="Y26" s="272"/>
      <c r="Z26" s="272"/>
      <c r="AA26" s="272"/>
      <c r="AB26" s="272"/>
      <c r="AC26" s="272"/>
      <c r="AD26" s="272"/>
      <c r="AE26" s="273"/>
    </row>
    <row r="27" spans="1:31" s="6" customFormat="1" ht="12.75">
      <c r="A27" s="298" t="s">
        <v>35</v>
      </c>
      <c r="B27" s="299"/>
      <c r="C27" s="96">
        <f aca="true" t="shared" si="7" ref="C27:K27">SUMIF(C25:C25,"=x",$S25:$S25)</f>
        <v>0</v>
      </c>
      <c r="D27" s="89">
        <f t="shared" si="7"/>
        <v>0</v>
      </c>
      <c r="E27" s="89">
        <f t="shared" si="7"/>
        <v>0</v>
      </c>
      <c r="F27" s="89">
        <f t="shared" si="7"/>
        <v>0</v>
      </c>
      <c r="G27" s="89">
        <f t="shared" si="7"/>
        <v>0</v>
      </c>
      <c r="H27" s="89">
        <f t="shared" si="7"/>
        <v>0</v>
      </c>
      <c r="I27" s="32">
        <f t="shared" si="7"/>
        <v>0</v>
      </c>
      <c r="J27" s="32">
        <f t="shared" si="7"/>
        <v>2</v>
      </c>
      <c r="K27" s="32">
        <f t="shared" si="7"/>
        <v>0</v>
      </c>
      <c r="L27" s="32"/>
      <c r="M27" s="89">
        <f>SUMIF(M25:M25,"=x",$S25:$S25)</f>
        <v>0</v>
      </c>
      <c r="N27" s="90">
        <f>SUMIF(N25:N25,"=x",$S25:$S25)</f>
        <v>0</v>
      </c>
      <c r="O27" s="274">
        <f>SUM(C27:N27)</f>
        <v>2</v>
      </c>
      <c r="P27" s="275"/>
      <c r="Q27" s="275"/>
      <c r="R27" s="275"/>
      <c r="S27" s="275"/>
      <c r="T27" s="276"/>
      <c r="U27" s="277"/>
      <c r="V27" s="278"/>
      <c r="W27" s="278"/>
      <c r="X27" s="278"/>
      <c r="Y27" s="278"/>
      <c r="Z27" s="278"/>
      <c r="AA27" s="278"/>
      <c r="AB27" s="278"/>
      <c r="AC27" s="278"/>
      <c r="AD27" s="278"/>
      <c r="AE27" s="279"/>
    </row>
    <row r="28" spans="1:31" s="6" customFormat="1" ht="12.75">
      <c r="A28" s="306" t="s">
        <v>36</v>
      </c>
      <c r="B28" s="307"/>
      <c r="C28" s="97">
        <f aca="true" t="shared" si="8" ref="C28:K28">SUMPRODUCT(--(C25:C25="x"),--($T25:$T25="K"))</f>
        <v>0</v>
      </c>
      <c r="D28" s="91">
        <f t="shared" si="8"/>
        <v>0</v>
      </c>
      <c r="E28" s="91">
        <f t="shared" si="8"/>
        <v>0</v>
      </c>
      <c r="F28" s="91">
        <f t="shared" si="8"/>
        <v>0</v>
      </c>
      <c r="G28" s="91">
        <f t="shared" si="8"/>
        <v>0</v>
      </c>
      <c r="H28" s="91">
        <f t="shared" si="8"/>
        <v>0</v>
      </c>
      <c r="I28" s="26">
        <f t="shared" si="8"/>
        <v>0</v>
      </c>
      <c r="J28" s="26">
        <f t="shared" si="8"/>
        <v>0</v>
      </c>
      <c r="K28" s="26">
        <f t="shared" si="8"/>
        <v>0</v>
      </c>
      <c r="L28" s="26"/>
      <c r="M28" s="91">
        <f>SUMPRODUCT(--(M25:M25="x"),--($T25:$T25="K"))</f>
        <v>0</v>
      </c>
      <c r="N28" s="92">
        <f>SUMPRODUCT(--(N25:N25="x"),--($T25:$T25="K"))</f>
        <v>0</v>
      </c>
      <c r="O28" s="308">
        <f>SUM(C28:N28)</f>
        <v>0</v>
      </c>
      <c r="P28" s="309"/>
      <c r="Q28" s="309"/>
      <c r="R28" s="309"/>
      <c r="S28" s="309"/>
      <c r="T28" s="310"/>
      <c r="U28" s="277"/>
      <c r="V28" s="278"/>
      <c r="W28" s="278"/>
      <c r="X28" s="278"/>
      <c r="Y28" s="278"/>
      <c r="Z28" s="278"/>
      <c r="AA28" s="278"/>
      <c r="AB28" s="278"/>
      <c r="AC28" s="278"/>
      <c r="AD28" s="278"/>
      <c r="AE28" s="279"/>
    </row>
    <row r="29" spans="1:31" s="6" customFormat="1" ht="12.75">
      <c r="A29" s="301" t="s">
        <v>39</v>
      </c>
      <c r="B29" s="302"/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4"/>
    </row>
    <row r="30" spans="1:31" s="6" customFormat="1" ht="12.75">
      <c r="A30" s="146" t="s">
        <v>648</v>
      </c>
      <c r="B30" s="115" t="s">
        <v>636</v>
      </c>
      <c r="C30" s="99"/>
      <c r="D30" s="85"/>
      <c r="E30" s="85"/>
      <c r="F30" s="85"/>
      <c r="G30" s="85"/>
      <c r="H30" s="85"/>
      <c r="I30" s="12" t="s">
        <v>52</v>
      </c>
      <c r="J30" s="12" t="s">
        <v>32</v>
      </c>
      <c r="K30" s="107" t="s">
        <v>52</v>
      </c>
      <c r="L30" s="12"/>
      <c r="M30" s="85"/>
      <c r="N30" s="86"/>
      <c r="O30" s="21"/>
      <c r="P30" s="14">
        <v>2</v>
      </c>
      <c r="Q30" s="14"/>
      <c r="R30" s="22"/>
      <c r="S30" s="21">
        <v>2</v>
      </c>
      <c r="T30" s="59" t="s">
        <v>324</v>
      </c>
      <c r="U30" s="20" t="s">
        <v>33</v>
      </c>
      <c r="V30" s="113" t="str">
        <f>'Biológiatanár közös rész'!A65</f>
        <v>bb5t8600</v>
      </c>
      <c r="W30" s="114" t="str">
        <f>'Biológiatanár közös rész'!B65</f>
        <v>A biológia tanításának gyakorlata</v>
      </c>
      <c r="X30" s="21"/>
      <c r="Y30" s="14"/>
      <c r="Z30" s="59"/>
      <c r="AA30" s="70"/>
      <c r="AB30" s="46"/>
      <c r="AC30" s="73"/>
      <c r="AD30" s="151" t="s">
        <v>448</v>
      </c>
      <c r="AE30" s="73" t="s">
        <v>649</v>
      </c>
    </row>
    <row r="31" spans="1:31" s="6" customFormat="1" ht="12.75">
      <c r="A31" s="146" t="s">
        <v>638</v>
      </c>
      <c r="B31" s="115" t="s">
        <v>639</v>
      </c>
      <c r="C31" s="99"/>
      <c r="D31" s="85"/>
      <c r="E31" s="85"/>
      <c r="F31" s="85"/>
      <c r="G31" s="85"/>
      <c r="H31" s="85"/>
      <c r="I31" s="12"/>
      <c r="J31" s="12"/>
      <c r="K31" s="12" t="s">
        <v>32</v>
      </c>
      <c r="L31" s="107" t="s">
        <v>52</v>
      </c>
      <c r="M31" s="85"/>
      <c r="N31" s="86"/>
      <c r="O31" s="21"/>
      <c r="P31" s="14">
        <v>1</v>
      </c>
      <c r="Q31" s="14"/>
      <c r="R31" s="22"/>
      <c r="S31" s="21">
        <v>1</v>
      </c>
      <c r="T31" s="59" t="s">
        <v>415</v>
      </c>
      <c r="U31" s="70"/>
      <c r="V31" s="46"/>
      <c r="W31" s="73"/>
      <c r="X31" s="70"/>
      <c r="Y31" s="46"/>
      <c r="Z31" s="73"/>
      <c r="AA31" s="70"/>
      <c r="AB31" s="46"/>
      <c r="AC31" s="73"/>
      <c r="AD31" s="151" t="s">
        <v>448</v>
      </c>
      <c r="AE31" s="73" t="s">
        <v>309</v>
      </c>
    </row>
    <row r="32" spans="1:31" s="6" customFormat="1" ht="13.5" thickBot="1">
      <c r="A32" s="264" t="s">
        <v>640</v>
      </c>
      <c r="B32" s="115" t="s">
        <v>641</v>
      </c>
      <c r="C32" s="99"/>
      <c r="D32" s="85"/>
      <c r="E32" s="85"/>
      <c r="F32" s="85"/>
      <c r="G32" s="85"/>
      <c r="H32" s="85"/>
      <c r="I32" s="12"/>
      <c r="J32" s="12"/>
      <c r="K32" s="12"/>
      <c r="L32" s="12" t="s">
        <v>32</v>
      </c>
      <c r="M32" s="110" t="s">
        <v>52</v>
      </c>
      <c r="N32" s="86"/>
      <c r="O32" s="21"/>
      <c r="P32" s="14">
        <v>1</v>
      </c>
      <c r="Q32" s="14"/>
      <c r="R32" s="22"/>
      <c r="S32" s="21">
        <v>1</v>
      </c>
      <c r="T32" s="59" t="s">
        <v>415</v>
      </c>
      <c r="U32" s="20"/>
      <c r="V32" s="12"/>
      <c r="W32" s="73"/>
      <c r="X32" s="70"/>
      <c r="Y32" s="46"/>
      <c r="Z32" s="73"/>
      <c r="AA32" s="70"/>
      <c r="AB32" s="46"/>
      <c r="AC32" s="73"/>
      <c r="AD32" s="151" t="s">
        <v>448</v>
      </c>
      <c r="AE32" s="73" t="s">
        <v>310</v>
      </c>
    </row>
    <row r="33" spans="1:31" s="6" customFormat="1" ht="12.75">
      <c r="A33" s="293" t="s">
        <v>34</v>
      </c>
      <c r="B33" s="294"/>
      <c r="C33" s="95">
        <f aca="true" t="shared" si="9" ref="C33:N33">SUMIF(C30:C32,"=x",$O30:$O32)+SUMIF(C30:C32,"=x",$P30:$P32)+SUMIF(C30:C32,"=x",$Q30:$Q32)</f>
        <v>0</v>
      </c>
      <c r="D33" s="87">
        <f t="shared" si="9"/>
        <v>0</v>
      </c>
      <c r="E33" s="87">
        <f t="shared" si="9"/>
        <v>0</v>
      </c>
      <c r="F33" s="87">
        <f t="shared" si="9"/>
        <v>0</v>
      </c>
      <c r="G33" s="87">
        <f t="shared" si="9"/>
        <v>0</v>
      </c>
      <c r="H33" s="87">
        <f t="shared" si="9"/>
        <v>0</v>
      </c>
      <c r="I33" s="29">
        <f t="shared" si="9"/>
        <v>0</v>
      </c>
      <c r="J33" s="29">
        <f t="shared" si="9"/>
        <v>2</v>
      </c>
      <c r="K33" s="29">
        <f t="shared" si="9"/>
        <v>1</v>
      </c>
      <c r="L33" s="29">
        <f t="shared" si="9"/>
        <v>1</v>
      </c>
      <c r="M33" s="87">
        <f t="shared" si="9"/>
        <v>0</v>
      </c>
      <c r="N33" s="88">
        <f t="shared" si="9"/>
        <v>0</v>
      </c>
      <c r="O33" s="295">
        <f>SUM(C33:N33)</f>
        <v>4</v>
      </c>
      <c r="P33" s="296"/>
      <c r="Q33" s="296"/>
      <c r="R33" s="296"/>
      <c r="S33" s="296"/>
      <c r="T33" s="297"/>
      <c r="U33" s="271"/>
      <c r="V33" s="272"/>
      <c r="W33" s="272"/>
      <c r="X33" s="272"/>
      <c r="Y33" s="272"/>
      <c r="Z33" s="272"/>
      <c r="AA33" s="272"/>
      <c r="AB33" s="272"/>
      <c r="AC33" s="272"/>
      <c r="AD33" s="272"/>
      <c r="AE33" s="273"/>
    </row>
    <row r="34" spans="1:31" s="6" customFormat="1" ht="12.75">
      <c r="A34" s="298" t="s">
        <v>35</v>
      </c>
      <c r="B34" s="299"/>
      <c r="C34" s="96">
        <f aca="true" t="shared" si="10" ref="C34:N34">SUMIF(C30:C32,"=x",$S30:$S32)</f>
        <v>0</v>
      </c>
      <c r="D34" s="89">
        <f t="shared" si="10"/>
        <v>0</v>
      </c>
      <c r="E34" s="89">
        <f t="shared" si="10"/>
        <v>0</v>
      </c>
      <c r="F34" s="89">
        <f t="shared" si="10"/>
        <v>0</v>
      </c>
      <c r="G34" s="89">
        <f t="shared" si="10"/>
        <v>0</v>
      </c>
      <c r="H34" s="89">
        <f t="shared" si="10"/>
        <v>0</v>
      </c>
      <c r="I34" s="32">
        <f t="shared" si="10"/>
        <v>0</v>
      </c>
      <c r="J34" s="32">
        <f t="shared" si="10"/>
        <v>2</v>
      </c>
      <c r="K34" s="32">
        <f t="shared" si="10"/>
        <v>1</v>
      </c>
      <c r="L34" s="32">
        <f t="shared" si="10"/>
        <v>1</v>
      </c>
      <c r="M34" s="89">
        <f t="shared" si="10"/>
        <v>0</v>
      </c>
      <c r="N34" s="90">
        <f t="shared" si="10"/>
        <v>0</v>
      </c>
      <c r="O34" s="274">
        <f>SUM(C34:N34)</f>
        <v>4</v>
      </c>
      <c r="P34" s="275"/>
      <c r="Q34" s="275"/>
      <c r="R34" s="275"/>
      <c r="S34" s="275"/>
      <c r="T34" s="276"/>
      <c r="U34" s="277"/>
      <c r="V34" s="278"/>
      <c r="W34" s="278"/>
      <c r="X34" s="278"/>
      <c r="Y34" s="278"/>
      <c r="Z34" s="278"/>
      <c r="AA34" s="278"/>
      <c r="AB34" s="278"/>
      <c r="AC34" s="278"/>
      <c r="AD34" s="278"/>
      <c r="AE34" s="279"/>
    </row>
    <row r="35" spans="1:31" s="6" customFormat="1" ht="12.75">
      <c r="A35" s="306" t="s">
        <v>36</v>
      </c>
      <c r="B35" s="307"/>
      <c r="C35" s="97">
        <f>SUMPRODUCT(--(C30:C32="x"),--($T30:$T32="K"))</f>
        <v>0</v>
      </c>
      <c r="D35" s="91">
        <f aca="true" t="shared" si="11" ref="D35:N35">SUMPRODUCT(--(D30:D32="x"),--($T30:$T32="K"))</f>
        <v>0</v>
      </c>
      <c r="E35" s="91">
        <f t="shared" si="11"/>
        <v>0</v>
      </c>
      <c r="F35" s="91">
        <f t="shared" si="11"/>
        <v>0</v>
      </c>
      <c r="G35" s="91">
        <f t="shared" si="11"/>
        <v>0</v>
      </c>
      <c r="H35" s="91">
        <f t="shared" si="11"/>
        <v>0</v>
      </c>
      <c r="I35" s="26">
        <f t="shared" si="11"/>
        <v>0</v>
      </c>
      <c r="J35" s="26">
        <f t="shared" si="11"/>
        <v>0</v>
      </c>
      <c r="K35" s="26">
        <f t="shared" si="11"/>
        <v>0</v>
      </c>
      <c r="L35" s="26">
        <f t="shared" si="11"/>
        <v>0</v>
      </c>
      <c r="M35" s="91">
        <f t="shared" si="11"/>
        <v>0</v>
      </c>
      <c r="N35" s="92">
        <f t="shared" si="11"/>
        <v>0</v>
      </c>
      <c r="O35" s="308">
        <f>SUM(C35:N35)</f>
        <v>0</v>
      </c>
      <c r="P35" s="309"/>
      <c r="Q35" s="309"/>
      <c r="R35" s="309"/>
      <c r="S35" s="309"/>
      <c r="T35" s="310"/>
      <c r="U35" s="277"/>
      <c r="V35" s="278"/>
      <c r="W35" s="278"/>
      <c r="X35" s="278"/>
      <c r="Y35" s="278"/>
      <c r="Z35" s="278"/>
      <c r="AA35" s="278"/>
      <c r="AB35" s="278"/>
      <c r="AC35" s="278"/>
      <c r="AD35" s="278"/>
      <c r="AE35" s="279"/>
    </row>
    <row r="36" spans="1:31" s="6" customFormat="1" ht="12.75">
      <c r="A36" s="301" t="s">
        <v>9</v>
      </c>
      <c r="B36" s="302"/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6"/>
    </row>
    <row r="37" spans="1:31" s="6" customFormat="1" ht="12.75">
      <c r="A37" s="293" t="s">
        <v>34</v>
      </c>
      <c r="B37" s="294"/>
      <c r="C37" s="95">
        <f aca="true" t="shared" si="12" ref="C37:N39">SUMIF($A3:$A36,$A37,C3:C36)</f>
        <v>0</v>
      </c>
      <c r="D37" s="87">
        <f t="shared" si="12"/>
        <v>0</v>
      </c>
      <c r="E37" s="87">
        <f t="shared" si="12"/>
        <v>0</v>
      </c>
      <c r="F37" s="87">
        <f t="shared" si="12"/>
        <v>0</v>
      </c>
      <c r="G37" s="87">
        <f t="shared" si="12"/>
        <v>0</v>
      </c>
      <c r="H37" s="87">
        <f t="shared" si="12"/>
        <v>0</v>
      </c>
      <c r="I37" s="29">
        <f t="shared" si="12"/>
        <v>11</v>
      </c>
      <c r="J37" s="29">
        <f t="shared" si="12"/>
        <v>10</v>
      </c>
      <c r="K37" s="29">
        <f t="shared" si="12"/>
        <v>1</v>
      </c>
      <c r="L37" s="29">
        <f t="shared" si="12"/>
        <v>1</v>
      </c>
      <c r="M37" s="87">
        <f t="shared" si="12"/>
        <v>0</v>
      </c>
      <c r="N37" s="88">
        <f t="shared" si="12"/>
        <v>0</v>
      </c>
      <c r="O37" s="295">
        <f>SUM(C37:N37)</f>
        <v>23</v>
      </c>
      <c r="P37" s="296"/>
      <c r="Q37" s="296"/>
      <c r="R37" s="296"/>
      <c r="S37" s="296"/>
      <c r="T37" s="297"/>
      <c r="U37" s="277"/>
      <c r="V37" s="278"/>
      <c r="W37" s="278"/>
      <c r="X37" s="278"/>
      <c r="Y37" s="278"/>
      <c r="Z37" s="278"/>
      <c r="AA37" s="278"/>
      <c r="AB37" s="278"/>
      <c r="AC37" s="278"/>
      <c r="AD37" s="278"/>
      <c r="AE37" s="279"/>
    </row>
    <row r="38" spans="1:31" s="6" customFormat="1" ht="12.75">
      <c r="A38" s="298" t="s">
        <v>35</v>
      </c>
      <c r="B38" s="299"/>
      <c r="C38" s="96">
        <f t="shared" si="12"/>
        <v>0</v>
      </c>
      <c r="D38" s="89">
        <f t="shared" si="12"/>
        <v>0</v>
      </c>
      <c r="E38" s="89">
        <f t="shared" si="12"/>
        <v>0</v>
      </c>
      <c r="F38" s="89">
        <f t="shared" si="12"/>
        <v>0</v>
      </c>
      <c r="G38" s="89">
        <f t="shared" si="12"/>
        <v>0</v>
      </c>
      <c r="H38" s="89">
        <f t="shared" si="12"/>
        <v>0</v>
      </c>
      <c r="I38" s="32">
        <f t="shared" si="12"/>
        <v>11</v>
      </c>
      <c r="J38" s="32">
        <f t="shared" si="12"/>
        <v>13</v>
      </c>
      <c r="K38" s="32">
        <f t="shared" si="12"/>
        <v>1</v>
      </c>
      <c r="L38" s="32">
        <f t="shared" si="12"/>
        <v>1</v>
      </c>
      <c r="M38" s="89">
        <f t="shared" si="12"/>
        <v>0</v>
      </c>
      <c r="N38" s="90">
        <f t="shared" si="12"/>
        <v>0</v>
      </c>
      <c r="O38" s="274">
        <f>SUM(C38:N38)</f>
        <v>26</v>
      </c>
      <c r="P38" s="275"/>
      <c r="Q38" s="275"/>
      <c r="R38" s="275"/>
      <c r="S38" s="275"/>
      <c r="T38" s="276"/>
      <c r="U38" s="277"/>
      <c r="V38" s="278"/>
      <c r="W38" s="278"/>
      <c r="X38" s="278"/>
      <c r="Y38" s="278"/>
      <c r="Z38" s="278"/>
      <c r="AA38" s="278"/>
      <c r="AB38" s="278"/>
      <c r="AC38" s="278"/>
      <c r="AD38" s="278"/>
      <c r="AE38" s="279"/>
    </row>
    <row r="39" spans="1:31" s="6" customFormat="1" ht="12.75">
      <c r="A39" s="306" t="s">
        <v>36</v>
      </c>
      <c r="B39" s="307"/>
      <c r="C39" s="97">
        <f t="shared" si="12"/>
        <v>0</v>
      </c>
      <c r="D39" s="91">
        <f t="shared" si="12"/>
        <v>0</v>
      </c>
      <c r="E39" s="91">
        <f t="shared" si="12"/>
        <v>0</v>
      </c>
      <c r="F39" s="91">
        <f t="shared" si="12"/>
        <v>0</v>
      </c>
      <c r="G39" s="91">
        <f t="shared" si="12"/>
        <v>0</v>
      </c>
      <c r="H39" s="91">
        <f t="shared" si="12"/>
        <v>0</v>
      </c>
      <c r="I39" s="26">
        <f t="shared" si="12"/>
        <v>4</v>
      </c>
      <c r="J39" s="26">
        <f t="shared" si="12"/>
        <v>4</v>
      </c>
      <c r="K39" s="26">
        <f t="shared" si="12"/>
        <v>0</v>
      </c>
      <c r="L39" s="26">
        <f t="shared" si="12"/>
        <v>0</v>
      </c>
      <c r="M39" s="91">
        <f t="shared" si="12"/>
        <v>0</v>
      </c>
      <c r="N39" s="92">
        <f t="shared" si="12"/>
        <v>0</v>
      </c>
      <c r="O39" s="308">
        <f>SUM(C39:N39)</f>
        <v>8</v>
      </c>
      <c r="P39" s="309"/>
      <c r="Q39" s="309"/>
      <c r="R39" s="309"/>
      <c r="S39" s="309"/>
      <c r="T39" s="310"/>
      <c r="U39" s="277"/>
      <c r="V39" s="278"/>
      <c r="W39" s="278"/>
      <c r="X39" s="278"/>
      <c r="Y39" s="278"/>
      <c r="Z39" s="278"/>
      <c r="AA39" s="278"/>
      <c r="AB39" s="278"/>
      <c r="AC39" s="278"/>
      <c r="AD39" s="278"/>
      <c r="AE39" s="279"/>
    </row>
    <row r="40" spans="1:31" s="6" customFormat="1" ht="13.5" thickBot="1">
      <c r="A40" s="311" t="s">
        <v>40</v>
      </c>
      <c r="B40" s="312"/>
      <c r="C40" s="98"/>
      <c r="D40" s="93"/>
      <c r="E40" s="93"/>
      <c r="F40" s="93"/>
      <c r="G40" s="93"/>
      <c r="H40" s="93"/>
      <c r="I40" s="83">
        <f>10+2</f>
        <v>12</v>
      </c>
      <c r="J40" s="83">
        <f>10+4</f>
        <v>14</v>
      </c>
      <c r="K40" s="83">
        <f>0+1</f>
        <v>1</v>
      </c>
      <c r="L40" s="83">
        <f>0+1</f>
        <v>1</v>
      </c>
      <c r="M40" s="93"/>
      <c r="N40" s="94"/>
      <c r="O40" s="313">
        <f>SUM(C40:N40)</f>
        <v>28</v>
      </c>
      <c r="P40" s="314"/>
      <c r="Q40" s="314"/>
      <c r="R40" s="314"/>
      <c r="S40" s="314"/>
      <c r="T40" s="315"/>
      <c r="U40" s="280"/>
      <c r="V40" s="281"/>
      <c r="W40" s="281"/>
      <c r="X40" s="281"/>
      <c r="Y40" s="281"/>
      <c r="Z40" s="281"/>
      <c r="AA40" s="281"/>
      <c r="AB40" s="281"/>
      <c r="AC40" s="281"/>
      <c r="AD40" s="281"/>
      <c r="AE40" s="282"/>
    </row>
    <row r="41" spans="1:30" s="6" customFormat="1" ht="12.75">
      <c r="A41" s="3"/>
      <c r="B41" s="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2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s="6" customFormat="1" ht="12.75">
      <c r="A42" s="109" t="s">
        <v>54</v>
      </c>
      <c r="B42" s="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2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s="6" customFormat="1" ht="12.75">
      <c r="A43" s="3"/>
      <c r="B43" s="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2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s="6" customFormat="1" ht="12.75">
      <c r="A44" s="108" t="s">
        <v>55</v>
      </c>
      <c r="B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2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s="6" customFormat="1" ht="12.75">
      <c r="A45" s="109" t="s">
        <v>240</v>
      </c>
      <c r="B45" s="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s="6" customFormat="1" ht="12.75">
      <c r="A46" s="3"/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s="6" customFormat="1" ht="12.75">
      <c r="A47" s="108"/>
      <c r="B47" s="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s="6" customFormat="1" ht="12.75">
      <c r="A48" s="3"/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s="6" customFormat="1" ht="12.75">
      <c r="A49" s="3"/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s="6" customFormat="1" ht="12.75">
      <c r="A50" s="3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s="6" customFormat="1" ht="12.75">
      <c r="A51" s="3"/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6" customFormat="1" ht="12.75">
      <c r="A53" s="3"/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6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6" customFormat="1" ht="12.75">
      <c r="A55" s="3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6" customFormat="1" ht="12.75">
      <c r="A56" s="3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6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6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6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7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7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7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7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7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7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7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7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7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8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9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7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7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7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7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7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7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6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7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7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7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7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</sheetData>
  <sheetProtection/>
  <mergeCells count="82">
    <mergeCell ref="A39:B39"/>
    <mergeCell ref="O39:T39"/>
    <mergeCell ref="U39:AE39"/>
    <mergeCell ref="A40:B40"/>
    <mergeCell ref="O40:T40"/>
    <mergeCell ref="U40:AE40"/>
    <mergeCell ref="A37:B37"/>
    <mergeCell ref="O37:T37"/>
    <mergeCell ref="U37:AE37"/>
    <mergeCell ref="A38:B38"/>
    <mergeCell ref="O38:T38"/>
    <mergeCell ref="U38:AE38"/>
    <mergeCell ref="A35:B35"/>
    <mergeCell ref="O35:T35"/>
    <mergeCell ref="U35:AE35"/>
    <mergeCell ref="A36:B36"/>
    <mergeCell ref="C36:N36"/>
    <mergeCell ref="O36:T36"/>
    <mergeCell ref="U36:AE36"/>
    <mergeCell ref="A33:B33"/>
    <mergeCell ref="O33:T33"/>
    <mergeCell ref="U33:AE33"/>
    <mergeCell ref="A34:B34"/>
    <mergeCell ref="O34:T34"/>
    <mergeCell ref="U34:AE34"/>
    <mergeCell ref="A28:B28"/>
    <mergeCell ref="O28:T28"/>
    <mergeCell ref="U28:AE28"/>
    <mergeCell ref="A29:B29"/>
    <mergeCell ref="C29:N29"/>
    <mergeCell ref="O29:T29"/>
    <mergeCell ref="U29:AE29"/>
    <mergeCell ref="A26:B26"/>
    <mergeCell ref="O26:T26"/>
    <mergeCell ref="U26:AE26"/>
    <mergeCell ref="A27:B27"/>
    <mergeCell ref="O27:T27"/>
    <mergeCell ref="U27:AE27"/>
    <mergeCell ref="A23:B23"/>
    <mergeCell ref="O23:T23"/>
    <mergeCell ref="U23:AE23"/>
    <mergeCell ref="A24:B24"/>
    <mergeCell ref="C24:N24"/>
    <mergeCell ref="O24:T24"/>
    <mergeCell ref="U24:AE24"/>
    <mergeCell ref="A21:B21"/>
    <mergeCell ref="O21:T21"/>
    <mergeCell ref="U21:AE21"/>
    <mergeCell ref="A22:B22"/>
    <mergeCell ref="O22:T22"/>
    <mergeCell ref="U22:AE22"/>
    <mergeCell ref="A18:B18"/>
    <mergeCell ref="O18:T18"/>
    <mergeCell ref="U18:AE18"/>
    <mergeCell ref="A19:B19"/>
    <mergeCell ref="C19:N19"/>
    <mergeCell ref="O19:T19"/>
    <mergeCell ref="U19:AE19"/>
    <mergeCell ref="A16:B16"/>
    <mergeCell ref="O16:T16"/>
    <mergeCell ref="U16:AE16"/>
    <mergeCell ref="A17:B17"/>
    <mergeCell ref="O17:T17"/>
    <mergeCell ref="U17:AE17"/>
    <mergeCell ref="X4:Z5"/>
    <mergeCell ref="AA4:AC5"/>
    <mergeCell ref="AD4:AD5"/>
    <mergeCell ref="AE4:AE5"/>
    <mergeCell ref="A6:B6"/>
    <mergeCell ref="C6:N6"/>
    <mergeCell ref="O6:T6"/>
    <mergeCell ref="U6:AE6"/>
    <mergeCell ref="A1:B1"/>
    <mergeCell ref="A2:W2"/>
    <mergeCell ref="A3:L3"/>
    <mergeCell ref="A4:A5"/>
    <mergeCell ref="B4:B5"/>
    <mergeCell ref="C4:N4"/>
    <mergeCell ref="O4:R4"/>
    <mergeCell ref="S4:S5"/>
    <mergeCell ref="T4:T5"/>
    <mergeCell ref="U4:W5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108"/>
  <sheetViews>
    <sheetView showGridLines="0" zoomScale="120" zoomScaleNormal="120" zoomScaleSheetLayoutView="100" zoomScalePageLayoutView="0" workbookViewId="0" topLeftCell="A1">
      <pane xSplit="2" ySplit="5" topLeftCell="O6" activePane="bottomRight" state="frozen"/>
      <selection pane="topLeft" activeCell="A59" sqref="A59:A60"/>
      <selection pane="topRight" activeCell="A59" sqref="A59:A60"/>
      <selection pane="bottomLeft" activeCell="A59" sqref="A59:A60"/>
      <selection pane="bottomRight" activeCell="A59" sqref="A59:A60"/>
    </sheetView>
  </sheetViews>
  <sheetFormatPr defaultColWidth="10.7109375" defaultRowHeight="12.75"/>
  <cols>
    <col min="1" max="1" width="15.421875" style="3" customWidth="1"/>
    <col min="2" max="2" width="75.00390625" style="1" customWidth="1"/>
    <col min="3" max="19" width="3.421875" style="4" customWidth="1"/>
    <col min="20" max="20" width="5.421875" style="2" customWidth="1"/>
    <col min="21" max="21" width="3.421875" style="3" customWidth="1"/>
    <col min="22" max="22" width="5.57421875" style="3" customWidth="1"/>
    <col min="23" max="23" width="14.8515625" style="3" customWidth="1"/>
    <col min="24" max="24" width="3.421875" style="3" customWidth="1"/>
    <col min="25" max="25" width="6.421875" style="3" customWidth="1"/>
    <col min="26" max="26" width="14.8515625" style="3" customWidth="1"/>
    <col min="27" max="27" width="3.57421875" style="3" customWidth="1"/>
    <col min="28" max="28" width="6.421875" style="3" customWidth="1"/>
    <col min="29" max="29" width="14.8515625" style="3" customWidth="1"/>
    <col min="30" max="30" width="27.421875" style="3" customWidth="1"/>
    <col min="31" max="31" width="78.00390625" style="1" customWidth="1"/>
    <col min="32" max="16384" width="10.7109375" style="1" customWidth="1"/>
  </cols>
  <sheetData>
    <row r="1" spans="1:30" s="2" customFormat="1" ht="25.5">
      <c r="A1" s="316" t="s">
        <v>311</v>
      </c>
      <c r="B1" s="316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317" t="s">
        <v>458</v>
      </c>
      <c r="B2" s="317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318" t="s">
        <v>313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13"/>
      <c r="N3" s="13"/>
      <c r="O3" s="13"/>
      <c r="P3" s="13"/>
      <c r="Q3" s="13"/>
      <c r="R3" s="13"/>
      <c r="S3" s="13"/>
      <c r="T3" s="5"/>
      <c r="U3" s="5"/>
      <c r="V3" s="132"/>
      <c r="W3" s="132"/>
      <c r="X3" s="3"/>
      <c r="Y3" s="15"/>
      <c r="Z3" s="15"/>
      <c r="AA3" s="3"/>
      <c r="AB3" s="3"/>
      <c r="AC3" s="3"/>
      <c r="AD3" s="4"/>
    </row>
    <row r="4" spans="1:31" ht="18" customHeight="1" thickTop="1">
      <c r="A4" s="283" t="s">
        <v>1</v>
      </c>
      <c r="B4" s="283" t="s">
        <v>0</v>
      </c>
      <c r="C4" s="287" t="s">
        <v>28</v>
      </c>
      <c r="D4" s="288"/>
      <c r="E4" s="288"/>
      <c r="F4" s="288"/>
      <c r="G4" s="288"/>
      <c r="H4" s="289"/>
      <c r="I4" s="289"/>
      <c r="J4" s="289"/>
      <c r="K4" s="289"/>
      <c r="L4" s="289"/>
      <c r="M4" s="289"/>
      <c r="N4" s="290"/>
      <c r="O4" s="287" t="s">
        <v>29</v>
      </c>
      <c r="P4" s="288"/>
      <c r="Q4" s="288"/>
      <c r="R4" s="288"/>
      <c r="S4" s="291" t="s">
        <v>30</v>
      </c>
      <c r="T4" s="319" t="s">
        <v>31</v>
      </c>
      <c r="U4" s="283" t="s">
        <v>2</v>
      </c>
      <c r="V4" s="283"/>
      <c r="W4" s="283"/>
      <c r="X4" s="283" t="s">
        <v>3</v>
      </c>
      <c r="Y4" s="283"/>
      <c r="Z4" s="283"/>
      <c r="AA4" s="283" t="s">
        <v>8</v>
      </c>
      <c r="AB4" s="283"/>
      <c r="AC4" s="283"/>
      <c r="AD4" s="283" t="s">
        <v>4</v>
      </c>
      <c r="AE4" s="283" t="s">
        <v>241</v>
      </c>
    </row>
    <row r="5" spans="1:31" ht="12.75" customHeight="1">
      <c r="A5" s="284"/>
      <c r="B5" s="284"/>
      <c r="C5" s="56">
        <v>1</v>
      </c>
      <c r="D5" s="57">
        <v>2</v>
      </c>
      <c r="E5" s="57">
        <v>3</v>
      </c>
      <c r="F5" s="57">
        <v>4</v>
      </c>
      <c r="G5" s="57">
        <v>5</v>
      </c>
      <c r="H5" s="57">
        <v>6</v>
      </c>
      <c r="I5" s="57">
        <v>7</v>
      </c>
      <c r="J5" s="57">
        <v>8</v>
      </c>
      <c r="K5" s="57">
        <v>9</v>
      </c>
      <c r="L5" s="57">
        <v>10</v>
      </c>
      <c r="M5" s="101">
        <v>11</v>
      </c>
      <c r="N5" s="102">
        <v>12</v>
      </c>
      <c r="O5" s="56" t="s">
        <v>43</v>
      </c>
      <c r="P5" s="57" t="s">
        <v>42</v>
      </c>
      <c r="Q5" s="57" t="s">
        <v>44</v>
      </c>
      <c r="R5" s="57" t="s">
        <v>45</v>
      </c>
      <c r="S5" s="292"/>
      <c r="T5" s="320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</row>
    <row r="6" spans="1:31" s="6" customFormat="1" ht="12.75">
      <c r="A6" s="301"/>
      <c r="B6" s="302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25"/>
    </row>
    <row r="7" spans="1:31" s="6" customFormat="1" ht="12.75">
      <c r="A7" s="202" t="s">
        <v>459</v>
      </c>
      <c r="B7" s="203" t="s">
        <v>460</v>
      </c>
      <c r="C7" s="20" t="s">
        <v>461</v>
      </c>
      <c r="D7" s="12"/>
      <c r="E7" s="12"/>
      <c r="F7" s="12"/>
      <c r="G7" s="12"/>
      <c r="H7" s="12"/>
      <c r="I7" s="12"/>
      <c r="J7" s="12"/>
      <c r="K7" s="12"/>
      <c r="L7" s="12"/>
      <c r="M7" s="85"/>
      <c r="N7" s="86"/>
      <c r="O7" s="21">
        <v>2</v>
      </c>
      <c r="P7" s="14"/>
      <c r="Q7" s="14"/>
      <c r="R7" s="22"/>
      <c r="S7" s="21">
        <v>2</v>
      </c>
      <c r="T7" s="59" t="s">
        <v>76</v>
      </c>
      <c r="U7" s="63"/>
      <c r="V7" s="45"/>
      <c r="W7" s="72"/>
      <c r="X7" s="63"/>
      <c r="Y7" s="45"/>
      <c r="Z7" s="72"/>
      <c r="AA7" s="63"/>
      <c r="AB7" s="45"/>
      <c r="AC7" s="72"/>
      <c r="AD7" s="200" t="s">
        <v>366</v>
      </c>
      <c r="AE7" s="72" t="s">
        <v>462</v>
      </c>
    </row>
    <row r="8" spans="1:31" s="6" customFormat="1" ht="12.75">
      <c r="A8" s="204" t="s">
        <v>463</v>
      </c>
      <c r="B8" s="203" t="s">
        <v>464</v>
      </c>
      <c r="C8" s="20"/>
      <c r="D8" s="12" t="s">
        <v>461</v>
      </c>
      <c r="E8" s="12"/>
      <c r="F8" s="12"/>
      <c r="G8" s="12"/>
      <c r="H8" s="12"/>
      <c r="I8" s="12"/>
      <c r="J8" s="12"/>
      <c r="K8" s="12"/>
      <c r="L8" s="12"/>
      <c r="M8" s="85"/>
      <c r="N8" s="86"/>
      <c r="O8" s="21">
        <v>2</v>
      </c>
      <c r="P8" s="14"/>
      <c r="Q8" s="14"/>
      <c r="R8" s="22"/>
      <c r="S8" s="21">
        <v>2</v>
      </c>
      <c r="T8" s="59" t="s">
        <v>76</v>
      </c>
      <c r="U8" s="63"/>
      <c r="V8" s="45"/>
      <c r="W8" s="72"/>
      <c r="X8" s="63"/>
      <c r="Y8" s="45"/>
      <c r="Z8" s="72"/>
      <c r="AA8" s="63"/>
      <c r="AB8" s="45"/>
      <c r="AC8" s="72"/>
      <c r="AD8" s="200" t="s">
        <v>465</v>
      </c>
      <c r="AE8" s="200" t="s">
        <v>466</v>
      </c>
    </row>
    <row r="9" spans="1:31" s="6" customFormat="1" ht="12.75">
      <c r="A9" s="204" t="s">
        <v>467</v>
      </c>
      <c r="B9" s="203" t="s">
        <v>468</v>
      </c>
      <c r="C9" s="20" t="s">
        <v>461</v>
      </c>
      <c r="D9" s="12"/>
      <c r="E9" s="12"/>
      <c r="F9" s="12"/>
      <c r="G9" s="12"/>
      <c r="H9" s="12"/>
      <c r="I9" s="12"/>
      <c r="J9" s="12"/>
      <c r="K9" s="12"/>
      <c r="L9" s="12"/>
      <c r="M9" s="85"/>
      <c r="N9" s="86"/>
      <c r="O9" s="21"/>
      <c r="P9" s="14">
        <v>2</v>
      </c>
      <c r="Q9" s="14"/>
      <c r="R9" s="22"/>
      <c r="S9" s="21">
        <v>2</v>
      </c>
      <c r="T9" s="59" t="s">
        <v>324</v>
      </c>
      <c r="U9" s="63"/>
      <c r="V9" s="45"/>
      <c r="W9" s="68"/>
      <c r="X9" s="63"/>
      <c r="Y9" s="45"/>
      <c r="Z9" s="68"/>
      <c r="AA9" s="63"/>
      <c r="AB9" s="45"/>
      <c r="AC9" s="68"/>
      <c r="AD9" s="200" t="s">
        <v>469</v>
      </c>
      <c r="AE9" s="200" t="s">
        <v>470</v>
      </c>
    </row>
    <row r="10" spans="1:31" s="6" customFormat="1" ht="12.75">
      <c r="A10" s="204" t="s">
        <v>471</v>
      </c>
      <c r="B10" s="203" t="s">
        <v>472</v>
      </c>
      <c r="C10" s="20"/>
      <c r="D10" s="12"/>
      <c r="E10" s="12" t="s">
        <v>461</v>
      </c>
      <c r="F10" s="12"/>
      <c r="G10" s="12"/>
      <c r="H10" s="12"/>
      <c r="I10" s="12"/>
      <c r="J10" s="12"/>
      <c r="K10" s="12"/>
      <c r="L10" s="12"/>
      <c r="M10" s="85"/>
      <c r="N10" s="86"/>
      <c r="O10" s="21">
        <v>2</v>
      </c>
      <c r="P10" s="14"/>
      <c r="Q10" s="14"/>
      <c r="R10" s="22"/>
      <c r="S10" s="21">
        <v>2</v>
      </c>
      <c r="T10" s="59" t="s">
        <v>76</v>
      </c>
      <c r="U10" s="63"/>
      <c r="V10" s="45"/>
      <c r="W10" s="68"/>
      <c r="X10" s="63"/>
      <c r="Y10" s="45"/>
      <c r="Z10" s="68"/>
      <c r="AA10" s="63"/>
      <c r="AB10" s="45"/>
      <c r="AC10" s="68"/>
      <c r="AD10" s="200" t="s">
        <v>473</v>
      </c>
      <c r="AE10" s="200" t="s">
        <v>474</v>
      </c>
    </row>
    <row r="11" spans="1:31" s="6" customFormat="1" ht="12.75">
      <c r="A11" s="204" t="s">
        <v>475</v>
      </c>
      <c r="B11" s="203" t="s">
        <v>476</v>
      </c>
      <c r="C11" s="20"/>
      <c r="D11" s="12"/>
      <c r="E11" s="12" t="s">
        <v>461</v>
      </c>
      <c r="F11" s="12"/>
      <c r="G11" s="12"/>
      <c r="H11" s="12"/>
      <c r="I11" s="12"/>
      <c r="J11" s="12"/>
      <c r="K11" s="12"/>
      <c r="L11" s="12"/>
      <c r="M11" s="85"/>
      <c r="N11" s="86"/>
      <c r="O11" s="21">
        <v>2</v>
      </c>
      <c r="P11" s="14"/>
      <c r="Q11" s="14"/>
      <c r="R11" s="22"/>
      <c r="S11" s="21">
        <v>2</v>
      </c>
      <c r="T11" s="59" t="s">
        <v>76</v>
      </c>
      <c r="U11" s="63"/>
      <c r="V11" s="45"/>
      <c r="W11" s="68"/>
      <c r="X11" s="63"/>
      <c r="Y11" s="45"/>
      <c r="Z11" s="68"/>
      <c r="AA11" s="63"/>
      <c r="AB11" s="45"/>
      <c r="AC11" s="68"/>
      <c r="AD11" s="200" t="s">
        <v>473</v>
      </c>
      <c r="AE11" s="200" t="s">
        <v>477</v>
      </c>
    </row>
    <row r="12" spans="1:31" s="6" customFormat="1" ht="12.75">
      <c r="A12" s="204" t="s">
        <v>478</v>
      </c>
      <c r="B12" s="203" t="s">
        <v>479</v>
      </c>
      <c r="C12" s="47" t="s">
        <v>461</v>
      </c>
      <c r="D12" s="48"/>
      <c r="E12" s="48"/>
      <c r="F12" s="48"/>
      <c r="G12" s="48"/>
      <c r="H12" s="48"/>
      <c r="I12" s="48"/>
      <c r="J12" s="48"/>
      <c r="K12" s="48"/>
      <c r="L12" s="48"/>
      <c r="M12" s="103"/>
      <c r="N12" s="104"/>
      <c r="O12" s="21">
        <v>2</v>
      </c>
      <c r="P12" s="14"/>
      <c r="Q12" s="14"/>
      <c r="R12" s="22"/>
      <c r="S12" s="21">
        <v>2</v>
      </c>
      <c r="T12" s="59" t="s">
        <v>76</v>
      </c>
      <c r="U12" s="187"/>
      <c r="V12" s="205"/>
      <c r="W12" s="206"/>
      <c r="X12" s="187"/>
      <c r="Y12" s="205"/>
      <c r="Z12" s="206"/>
      <c r="AA12" s="187"/>
      <c r="AB12" s="205"/>
      <c r="AC12" s="206"/>
      <c r="AD12" s="200" t="s">
        <v>480</v>
      </c>
      <c r="AE12" s="200" t="s">
        <v>481</v>
      </c>
    </row>
    <row r="13" spans="1:31" s="6" customFormat="1" ht="12.75">
      <c r="A13" s="204" t="s">
        <v>482</v>
      </c>
      <c r="B13" s="203" t="s">
        <v>483</v>
      </c>
      <c r="C13" s="47"/>
      <c r="D13" s="48"/>
      <c r="E13" s="48"/>
      <c r="F13" s="48" t="s">
        <v>461</v>
      </c>
      <c r="G13" s="48"/>
      <c r="H13" s="48"/>
      <c r="I13" s="48"/>
      <c r="J13" s="48"/>
      <c r="K13" s="48"/>
      <c r="L13" s="48"/>
      <c r="M13" s="103"/>
      <c r="N13" s="104"/>
      <c r="O13" s="21">
        <v>2</v>
      </c>
      <c r="P13" s="14"/>
      <c r="Q13" s="14"/>
      <c r="R13" s="22"/>
      <c r="S13" s="21">
        <v>2</v>
      </c>
      <c r="T13" s="59" t="s">
        <v>76</v>
      </c>
      <c r="U13" s="187"/>
      <c r="V13" s="205"/>
      <c r="W13" s="206"/>
      <c r="X13" s="187"/>
      <c r="Y13" s="205"/>
      <c r="Z13" s="206"/>
      <c r="AA13" s="187"/>
      <c r="AB13" s="205"/>
      <c r="AC13" s="206"/>
      <c r="AD13" s="200" t="s">
        <v>484</v>
      </c>
      <c r="AE13" s="200" t="s">
        <v>485</v>
      </c>
    </row>
    <row r="14" spans="1:31" s="6" customFormat="1" ht="12.75">
      <c r="A14" s="204" t="s">
        <v>486</v>
      </c>
      <c r="B14" s="203" t="s">
        <v>487</v>
      </c>
      <c r="C14" s="47" t="s">
        <v>461</v>
      </c>
      <c r="D14" s="48"/>
      <c r="E14" s="48"/>
      <c r="F14" s="48"/>
      <c r="G14" s="48"/>
      <c r="H14" s="48"/>
      <c r="I14" s="48"/>
      <c r="J14" s="48"/>
      <c r="K14" s="48"/>
      <c r="L14" s="48"/>
      <c r="M14" s="103"/>
      <c r="N14" s="104"/>
      <c r="O14" s="21">
        <v>2</v>
      </c>
      <c r="P14" s="14"/>
      <c r="Q14" s="14"/>
      <c r="R14" s="22"/>
      <c r="S14" s="21">
        <v>2</v>
      </c>
      <c r="T14" s="59" t="s">
        <v>76</v>
      </c>
      <c r="U14" s="187"/>
      <c r="V14" s="205"/>
      <c r="W14" s="206"/>
      <c r="X14" s="187"/>
      <c r="Y14" s="205"/>
      <c r="Z14" s="206"/>
      <c r="AA14" s="187"/>
      <c r="AB14" s="205"/>
      <c r="AC14" s="206"/>
      <c r="AD14" s="200" t="s">
        <v>488</v>
      </c>
      <c r="AE14" s="200" t="s">
        <v>489</v>
      </c>
    </row>
    <row r="15" spans="1:31" s="6" customFormat="1" ht="12.75">
      <c r="A15" s="204" t="s">
        <v>490</v>
      </c>
      <c r="B15" s="203" t="s">
        <v>491</v>
      </c>
      <c r="C15" s="47" t="s">
        <v>461</v>
      </c>
      <c r="D15" s="48"/>
      <c r="E15" s="48"/>
      <c r="F15" s="48"/>
      <c r="G15" s="48"/>
      <c r="H15" s="48"/>
      <c r="I15" s="48"/>
      <c r="J15" s="48"/>
      <c r="K15" s="48"/>
      <c r="L15" s="48"/>
      <c r="M15" s="103"/>
      <c r="N15" s="104"/>
      <c r="O15" s="21">
        <v>2</v>
      </c>
      <c r="P15" s="14"/>
      <c r="Q15" s="14"/>
      <c r="R15" s="22"/>
      <c r="S15" s="21">
        <v>2</v>
      </c>
      <c r="T15" s="59" t="s">
        <v>76</v>
      </c>
      <c r="U15" s="187"/>
      <c r="V15" s="205"/>
      <c r="W15" s="206"/>
      <c r="X15" s="187"/>
      <c r="Y15" s="205"/>
      <c r="Z15" s="206"/>
      <c r="AA15" s="187"/>
      <c r="AB15" s="205"/>
      <c r="AC15" s="206"/>
      <c r="AD15" s="200" t="s">
        <v>492</v>
      </c>
      <c r="AE15" s="200" t="s">
        <v>493</v>
      </c>
    </row>
    <row r="16" spans="1:31" s="6" customFormat="1" ht="12.75">
      <c r="A16" s="204" t="s">
        <v>494</v>
      </c>
      <c r="B16" s="203" t="s">
        <v>495</v>
      </c>
      <c r="C16" s="47" t="s">
        <v>461</v>
      </c>
      <c r="D16" s="48"/>
      <c r="E16" s="48"/>
      <c r="F16" s="48"/>
      <c r="G16" s="48"/>
      <c r="H16" s="48"/>
      <c r="I16" s="48"/>
      <c r="J16" s="48"/>
      <c r="K16" s="48"/>
      <c r="L16" s="48"/>
      <c r="M16" s="103"/>
      <c r="N16" s="104"/>
      <c r="O16" s="21">
        <v>2</v>
      </c>
      <c r="P16" s="14"/>
      <c r="Q16" s="14"/>
      <c r="R16" s="22"/>
      <c r="S16" s="21">
        <v>2</v>
      </c>
      <c r="T16" s="59" t="s">
        <v>76</v>
      </c>
      <c r="U16" s="187"/>
      <c r="V16" s="205"/>
      <c r="W16" s="206"/>
      <c r="X16" s="187"/>
      <c r="Y16" s="205"/>
      <c r="Z16" s="206"/>
      <c r="AA16" s="187"/>
      <c r="AB16" s="205"/>
      <c r="AC16" s="206"/>
      <c r="AD16" s="200" t="s">
        <v>496</v>
      </c>
      <c r="AE16" s="200" t="s">
        <v>497</v>
      </c>
    </row>
    <row r="17" spans="1:31" s="6" customFormat="1" ht="12.75">
      <c r="A17" s="204" t="s">
        <v>498</v>
      </c>
      <c r="B17" s="203" t="s">
        <v>499</v>
      </c>
      <c r="C17" s="47"/>
      <c r="D17" s="48" t="s">
        <v>461</v>
      </c>
      <c r="E17" s="48"/>
      <c r="F17" s="48"/>
      <c r="G17" s="48"/>
      <c r="H17" s="48"/>
      <c r="I17" s="48"/>
      <c r="J17" s="48"/>
      <c r="K17" s="48"/>
      <c r="L17" s="48"/>
      <c r="M17" s="103"/>
      <c r="N17" s="104"/>
      <c r="O17" s="21">
        <v>2</v>
      </c>
      <c r="P17" s="14"/>
      <c r="Q17" s="14"/>
      <c r="R17" s="22"/>
      <c r="S17" s="21">
        <v>2</v>
      </c>
      <c r="T17" s="59" t="s">
        <v>76</v>
      </c>
      <c r="U17" s="207"/>
      <c r="V17" s="208"/>
      <c r="W17" s="209"/>
      <c r="X17" s="207"/>
      <c r="Y17" s="208"/>
      <c r="Z17" s="209"/>
      <c r="AA17" s="207"/>
      <c r="AB17" s="208"/>
      <c r="AC17" s="209"/>
      <c r="AD17" s="200" t="s">
        <v>500</v>
      </c>
      <c r="AE17" s="200" t="s">
        <v>501</v>
      </c>
    </row>
    <row r="18" spans="1:31" s="6" customFormat="1" ht="12.75">
      <c r="A18" s="204" t="s">
        <v>502</v>
      </c>
      <c r="B18" s="203" t="s">
        <v>503</v>
      </c>
      <c r="C18" s="20"/>
      <c r="D18" s="12" t="s">
        <v>461</v>
      </c>
      <c r="E18" s="12"/>
      <c r="F18" s="12"/>
      <c r="G18" s="12"/>
      <c r="H18" s="12"/>
      <c r="I18" s="12"/>
      <c r="J18" s="12"/>
      <c r="K18" s="12"/>
      <c r="L18" s="12"/>
      <c r="M18" s="85"/>
      <c r="N18" s="86"/>
      <c r="O18" s="21">
        <v>2</v>
      </c>
      <c r="P18" s="14"/>
      <c r="Q18" s="14"/>
      <c r="R18" s="22"/>
      <c r="S18" s="21">
        <v>2</v>
      </c>
      <c r="T18" s="59" t="s">
        <v>76</v>
      </c>
      <c r="U18" s="63"/>
      <c r="V18" s="45"/>
      <c r="W18" s="68"/>
      <c r="X18" s="63"/>
      <c r="Y18" s="45"/>
      <c r="Z18" s="68"/>
      <c r="AA18" s="63"/>
      <c r="AB18" s="45"/>
      <c r="AC18" s="68"/>
      <c r="AD18" s="200" t="s">
        <v>504</v>
      </c>
      <c r="AE18" s="156" t="s">
        <v>505</v>
      </c>
    </row>
    <row r="19" spans="1:31" s="6" customFormat="1" ht="12.75">
      <c r="A19" s="204" t="s">
        <v>506</v>
      </c>
      <c r="B19" s="203" t="s">
        <v>507</v>
      </c>
      <c r="C19" s="20"/>
      <c r="D19" s="12" t="s">
        <v>461</v>
      </c>
      <c r="E19" s="12"/>
      <c r="F19" s="12"/>
      <c r="G19" s="12"/>
      <c r="H19" s="12"/>
      <c r="I19" s="12"/>
      <c r="J19" s="12"/>
      <c r="K19" s="12"/>
      <c r="L19" s="12"/>
      <c r="M19" s="85"/>
      <c r="N19" s="86"/>
      <c r="O19" s="21"/>
      <c r="P19" s="14">
        <v>2</v>
      </c>
      <c r="Q19" s="14"/>
      <c r="R19" s="22"/>
      <c r="S19" s="21">
        <v>2</v>
      </c>
      <c r="T19" s="59" t="s">
        <v>324</v>
      </c>
      <c r="U19" s="21"/>
      <c r="V19" s="14"/>
      <c r="W19" s="59"/>
      <c r="X19" s="21"/>
      <c r="Y19" s="14"/>
      <c r="Z19" s="59"/>
      <c r="AA19" s="63"/>
      <c r="AB19" s="45"/>
      <c r="AC19" s="68"/>
      <c r="AD19" s="200" t="s">
        <v>508</v>
      </c>
      <c r="AE19" s="200" t="s">
        <v>509</v>
      </c>
    </row>
    <row r="20" spans="1:31" s="6" customFormat="1" ht="12.75">
      <c r="A20" s="204" t="s">
        <v>510</v>
      </c>
      <c r="B20" s="203" t="s">
        <v>511</v>
      </c>
      <c r="C20" s="20" t="s">
        <v>461</v>
      </c>
      <c r="D20" s="12"/>
      <c r="E20" s="12"/>
      <c r="F20" s="12"/>
      <c r="G20" s="12"/>
      <c r="H20" s="12"/>
      <c r="I20" s="12"/>
      <c r="J20" s="12"/>
      <c r="K20" s="12"/>
      <c r="L20" s="12"/>
      <c r="M20" s="85"/>
      <c r="N20" s="86"/>
      <c r="O20" s="21"/>
      <c r="P20" s="14">
        <v>2</v>
      </c>
      <c r="Q20" s="14"/>
      <c r="R20" s="22"/>
      <c r="S20" s="21">
        <v>2</v>
      </c>
      <c r="T20" s="59" t="s">
        <v>324</v>
      </c>
      <c r="U20" s="63"/>
      <c r="V20" s="45"/>
      <c r="W20" s="68"/>
      <c r="X20" s="63"/>
      <c r="Y20" s="45"/>
      <c r="Z20" s="68"/>
      <c r="AA20" s="63"/>
      <c r="AB20" s="45"/>
      <c r="AC20" s="68"/>
      <c r="AD20" s="200" t="s">
        <v>389</v>
      </c>
      <c r="AE20" s="200" t="s">
        <v>512</v>
      </c>
    </row>
    <row r="21" spans="1:31" s="6" customFormat="1" ht="12.75">
      <c r="A21" s="204" t="s">
        <v>513</v>
      </c>
      <c r="B21" s="203" t="s">
        <v>514</v>
      </c>
      <c r="C21" s="20"/>
      <c r="D21" s="12" t="s">
        <v>461</v>
      </c>
      <c r="E21" s="12"/>
      <c r="F21" s="12"/>
      <c r="G21" s="12"/>
      <c r="H21" s="12"/>
      <c r="I21" s="12"/>
      <c r="J21" s="12"/>
      <c r="K21" s="12"/>
      <c r="L21" s="12"/>
      <c r="M21" s="85"/>
      <c r="N21" s="86"/>
      <c r="O21" s="21"/>
      <c r="P21" s="14">
        <v>2</v>
      </c>
      <c r="Q21" s="14"/>
      <c r="R21" s="22"/>
      <c r="S21" s="21">
        <v>2</v>
      </c>
      <c r="T21" s="59" t="s">
        <v>324</v>
      </c>
      <c r="U21" s="21"/>
      <c r="V21" s="14"/>
      <c r="W21" s="59"/>
      <c r="X21" s="63"/>
      <c r="Y21" s="45"/>
      <c r="Z21" s="68"/>
      <c r="AA21" s="63"/>
      <c r="AB21" s="45"/>
      <c r="AC21" s="68"/>
      <c r="AD21" s="200" t="s">
        <v>515</v>
      </c>
      <c r="AE21" s="200" t="s">
        <v>516</v>
      </c>
    </row>
    <row r="22" spans="1:30" s="6" customFormat="1" ht="12.75">
      <c r="A22" s="3"/>
      <c r="B22" s="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2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s="6" customFormat="1" ht="12.75">
      <c r="A23" s="108" t="s">
        <v>517</v>
      </c>
      <c r="B23" s="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2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s="6" customFormat="1" ht="12.75">
      <c r="A24" s="3"/>
      <c r="B24" s="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2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s="6" customFormat="1" ht="12.75">
      <c r="A25" s="15" t="s">
        <v>518</v>
      </c>
      <c r="B25" s="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2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s="6" customFormat="1" ht="12.75">
      <c r="A26" s="3"/>
      <c r="B26" s="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2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s="6" customFormat="1" ht="12.75">
      <c r="A27" s="3"/>
      <c r="B27" s="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2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s="6" customFormat="1" ht="12.75">
      <c r="A28" s="3"/>
      <c r="B28" s="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2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s="6" customFormat="1" ht="12.75">
      <c r="A29" s="3"/>
      <c r="B29" s="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2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s="6" customFormat="1" ht="12.75">
      <c r="A30" s="3"/>
      <c r="B30" s="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2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s="6" customFormat="1" ht="12.75">
      <c r="A31" s="3"/>
      <c r="B31" s="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2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s="6" customFormat="1" ht="12.75">
      <c r="A32" s="3"/>
      <c r="B32" s="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2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s="6" customFormat="1" ht="12.75">
      <c r="A33" s="3"/>
      <c r="B33" s="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2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s="6" customFormat="1" ht="12.75">
      <c r="A34" s="3"/>
      <c r="B34" s="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2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s="6" customFormat="1" ht="12.75">
      <c r="A35" s="3"/>
      <c r="B35" s="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2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s="6" customFormat="1" ht="12.75">
      <c r="A36" s="3"/>
      <c r="B36" s="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2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s="6" customFormat="1" ht="12.75">
      <c r="A37" s="3"/>
      <c r="B37" s="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2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s="6" customFormat="1" ht="12.75">
      <c r="A38" s="3"/>
      <c r="B38" s="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2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s="6" customFormat="1" ht="12.75">
      <c r="A39" s="3"/>
      <c r="B39" s="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2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s="6" customFormat="1" ht="12.75">
      <c r="A40" s="3"/>
      <c r="B40" s="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2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s="6" customFormat="1" ht="12.75">
      <c r="A41" s="3"/>
      <c r="B41" s="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2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s="6" customFormat="1" ht="12.75">
      <c r="A42" s="3"/>
      <c r="B42" s="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2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s="6" customFormat="1" ht="12.75">
      <c r="A43" s="3"/>
      <c r="B43" s="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2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s="6" customFormat="1" ht="12.75">
      <c r="A44" s="3"/>
      <c r="B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2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s="6" customFormat="1" ht="12.75">
      <c r="A45" s="3"/>
      <c r="B45" s="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s="7" customFormat="1" ht="12.75">
      <c r="A46" s="3"/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s="7" customFormat="1" ht="12.75">
      <c r="A47" s="3"/>
      <c r="B47" s="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s="7" customFormat="1" ht="12.75">
      <c r="A48" s="3"/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s="7" customFormat="1" ht="12.75">
      <c r="A49" s="3"/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s="6" customFormat="1" ht="12.75">
      <c r="A50" s="3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s="6" customFormat="1" ht="12.75">
      <c r="A51" s="3"/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6" customFormat="1" ht="12.75">
      <c r="A53" s="3"/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6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6" customFormat="1" ht="12.75">
      <c r="A55" s="3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7" customFormat="1" ht="12.75">
      <c r="A56" s="3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7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7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7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7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8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9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7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6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6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6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6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7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7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7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7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7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7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7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7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7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</sheetData>
  <sheetProtection/>
  <mergeCells count="18">
    <mergeCell ref="AD4:AD5"/>
    <mergeCell ref="AE4:AE5"/>
    <mergeCell ref="A6:B6"/>
    <mergeCell ref="C6:N6"/>
    <mergeCell ref="O6:T6"/>
    <mergeCell ref="U6:AE6"/>
    <mergeCell ref="O4:R4"/>
    <mergeCell ref="S4:S5"/>
    <mergeCell ref="T4:T5"/>
    <mergeCell ref="U4:W5"/>
    <mergeCell ref="X4:Z5"/>
    <mergeCell ref="AA4:AC5"/>
    <mergeCell ref="A1:B1"/>
    <mergeCell ref="A2:B2"/>
    <mergeCell ref="A3:L3"/>
    <mergeCell ref="A4:A5"/>
    <mergeCell ref="B4:B5"/>
    <mergeCell ref="C4:N4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2.00390625" style="19" bestFit="1" customWidth="1"/>
    <col min="2" max="2" width="23.7109375" style="19" bestFit="1" customWidth="1"/>
    <col min="3" max="3" width="9.140625" style="19" customWidth="1"/>
    <col min="4" max="4" width="24.00390625" style="19" bestFit="1" customWidth="1"/>
    <col min="5" max="16384" width="9.140625" style="19" customWidth="1"/>
  </cols>
  <sheetData>
    <row r="1" spans="1:5" ht="15">
      <c r="A1" s="19" t="s">
        <v>13</v>
      </c>
      <c r="B1" s="19" t="s">
        <v>14</v>
      </c>
      <c r="C1" s="19" t="s">
        <v>10</v>
      </c>
      <c r="D1" s="19" t="s">
        <v>11</v>
      </c>
      <c r="E1" s="19" t="s">
        <v>12</v>
      </c>
    </row>
    <row r="2" spans="1:5" ht="15">
      <c r="A2" s="19" t="s">
        <v>15</v>
      </c>
      <c r="B2" s="19" t="s">
        <v>16</v>
      </c>
      <c r="C2" s="19" t="s">
        <v>10</v>
      </c>
      <c r="D2" s="19" t="s">
        <v>11</v>
      </c>
      <c r="E2" s="19" t="s">
        <v>12</v>
      </c>
    </row>
    <row r="3" spans="1:4" ht="15">
      <c r="A3" s="19" t="s">
        <v>17</v>
      </c>
      <c r="B3" s="19" t="s">
        <v>18</v>
      </c>
      <c r="C3" s="19" t="s">
        <v>19</v>
      </c>
      <c r="D3" s="19" t="s">
        <v>20</v>
      </c>
    </row>
    <row r="4" spans="1:4" ht="15">
      <c r="A4" s="19" t="s">
        <v>21</v>
      </c>
      <c r="B4" s="19" t="s">
        <v>22</v>
      </c>
      <c r="D4" s="19" t="s">
        <v>19</v>
      </c>
    </row>
    <row r="5" ht="15">
      <c r="B5" s="19" t="s">
        <v>23</v>
      </c>
    </row>
    <row r="6" ht="15">
      <c r="B6" s="19" t="s">
        <v>24</v>
      </c>
    </row>
    <row r="7" ht="15">
      <c r="B7" s="19" t="s">
        <v>25</v>
      </c>
    </row>
    <row r="8" ht="15">
      <c r="B8" s="19" t="s">
        <v>26</v>
      </c>
    </row>
    <row r="9" ht="15">
      <c r="B9" s="1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bandazo</cp:lastModifiedBy>
  <cp:lastPrinted>2017-01-27T08:23:00Z</cp:lastPrinted>
  <dcterms:created xsi:type="dcterms:W3CDTF">2009-11-09T08:26:21Z</dcterms:created>
  <dcterms:modified xsi:type="dcterms:W3CDTF">2018-08-27T07:59:06Z</dcterms:modified>
  <cp:category/>
  <cp:version/>
  <cp:contentType/>
  <cp:contentStatus/>
</cp:coreProperties>
</file>