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tabRatio="869" activeTab="1"/>
  </bookViews>
  <sheets>
    <sheet name="Matematikatanár közös rész" sheetId="1" r:id="rId1"/>
    <sheet name="Kémiatanár közös rész" sheetId="2" r:id="rId2"/>
    <sheet name="Matematikatanár középiskolai" sheetId="3" r:id="rId3"/>
    <sheet name="Kémiatanár középiskolai" sheetId="4" r:id="rId4"/>
    <sheet name="Matematikatanár általános isk." sheetId="5" r:id="rId5"/>
    <sheet name="Kémiatanár általános iskolai" sheetId="6" r:id="rId6"/>
    <sheet name="Kémiatanár köt.vál.tárgyak" sheetId="7" r:id="rId7"/>
    <sheet name="segédtábla" sheetId="8" state="hidden" r:id="rId8"/>
  </sheets>
  <externalReferences>
    <externalReference r:id="rId11"/>
  </externalReferences>
  <definedNames>
    <definedName name="bejegyzéstipus">'segédtábla'!$B$2:$B$9</definedName>
    <definedName name="Előadás">'segédtábla'!$C$2:$C$3</definedName>
    <definedName name="Gyakorlat">'segédtábla'!$D$2:$D$4</definedName>
    <definedName name="Labor">'segédtábla'!$E$2</definedName>
    <definedName name="_xlnm.Print_Area" localSheetId="5">'Kémiatanár általános iskolai'!$A$1:$N$43</definedName>
    <definedName name="_xlnm.Print_Area" localSheetId="3">'Kémiatanár középiskolai'!$A$1:$N$53</definedName>
    <definedName name="_xlnm.Print_Area" localSheetId="1">'Kémiatanár közös rész'!$A$1:$N$61</definedName>
    <definedName name="_xlnm.Print_Area" localSheetId="4">'Matematikatanár általános isk.'!$A$3:$N$39</definedName>
    <definedName name="_xlnm.Print_Area" localSheetId="2">'Matematikatanár középiskolai'!$A$3:$N$50</definedName>
    <definedName name="_xlnm.Print_Area" localSheetId="0">'Matematikatanár közös rész'!$A$3:$N$59</definedName>
    <definedName name="Tárgyfelvételtípus">'segédtábla'!$A$2:$A$4</definedName>
    <definedName name="tárgykövetelmény">'segédtábla'!$A$2:$A$4</definedName>
  </definedNames>
  <calcPr fullCalcOnLoad="1"/>
</workbook>
</file>

<file path=xl/sharedStrings.xml><?xml version="1.0" encoding="utf-8"?>
<sst xmlns="http://schemas.openxmlformats.org/spreadsheetml/2006/main" count="2215" uniqueCount="1009">
  <si>
    <t>Tantárgy</t>
  </si>
  <si>
    <t>Kód</t>
  </si>
  <si>
    <t>Előfeltétel I.</t>
  </si>
  <si>
    <t>Előfeltétel II.</t>
  </si>
  <si>
    <t>Tantárgyfelelős</t>
  </si>
  <si>
    <t>Értékelés</t>
  </si>
  <si>
    <t>Előfeltételek</t>
  </si>
  <si>
    <t>Kritérium tárgyak (0 kredit)</t>
  </si>
  <si>
    <t>Előfeltétel III.</t>
  </si>
  <si>
    <t>ÖSSZESEN</t>
  </si>
  <si>
    <t>Előadás</t>
  </si>
  <si>
    <t>Gyakorlat</t>
  </si>
  <si>
    <t>Labor</t>
  </si>
  <si>
    <t>követelmémy</t>
  </si>
  <si>
    <t>Tárgyköveletmény</t>
  </si>
  <si>
    <t>Kötelező</t>
  </si>
  <si>
    <t>aláírás (2)</t>
  </si>
  <si>
    <t>Kötelezően választható</t>
  </si>
  <si>
    <t>gyakorlati jegy (2)</t>
  </si>
  <si>
    <t>Szeminárium</t>
  </si>
  <si>
    <t>Szakdolgozati konzultáció</t>
  </si>
  <si>
    <t>Szabadon választható</t>
  </si>
  <si>
    <t>gyakorlati jegy (3)</t>
  </si>
  <si>
    <t>gyakorlati jegy (5)</t>
  </si>
  <si>
    <t>kollokvium (5)</t>
  </si>
  <si>
    <t>C/D típusú kollokvium (5)</t>
  </si>
  <si>
    <t>Szigorlat (5)</t>
  </si>
  <si>
    <t>beszámoló (3)</t>
  </si>
  <si>
    <t>Szemeszter</t>
  </si>
  <si>
    <t>Óra</t>
  </si>
  <si>
    <t>Kr.</t>
  </si>
  <si>
    <t>Ért.</t>
  </si>
  <si>
    <t>x</t>
  </si>
  <si>
    <t>e</t>
  </si>
  <si>
    <t>összes kontaktóra</t>
  </si>
  <si>
    <t>összes kredit</t>
  </si>
  <si>
    <t>összes kollokvium</t>
  </si>
  <si>
    <t>Matematika kritériumtárgy</t>
  </si>
  <si>
    <t>Modulzáró (2 kredit)</t>
  </si>
  <si>
    <t>Szaktárgyi tanítás (4 kredit)</t>
  </si>
  <si>
    <t>összes előírt kredit</t>
  </si>
  <si>
    <t xml:space="preserve"> </t>
  </si>
  <si>
    <t>gy</t>
  </si>
  <si>
    <t>ea</t>
  </si>
  <si>
    <t>lgy</t>
  </si>
  <si>
    <t>kon</t>
  </si>
  <si>
    <t>e = erős</t>
  </si>
  <si>
    <t>gy = gyenge</t>
  </si>
  <si>
    <t>t = társfelvétel</t>
  </si>
  <si>
    <t>K = kollokvium</t>
  </si>
  <si>
    <t>Gyj = gyakorlati jegy</t>
  </si>
  <si>
    <t>x = tárgy mintatantervi helye</t>
  </si>
  <si>
    <t>(x)</t>
  </si>
  <si>
    <t>mm5t2mk1</t>
  </si>
  <si>
    <r>
      <t xml:space="preserve">Vastag </t>
    </r>
    <r>
      <rPr>
        <b/>
        <sz val="10"/>
        <rFont val="Arial"/>
        <family val="2"/>
      </rPr>
      <t>(x)</t>
    </r>
    <r>
      <rPr>
        <sz val="10"/>
        <rFont val="Arial"/>
        <family val="2"/>
      </rPr>
      <t xml:space="preserve"> jelzi a tárgy alternatív helyét.</t>
    </r>
  </si>
  <si>
    <t>Megjegyzés a 11 féléves képzéshez:</t>
  </si>
  <si>
    <t>Közös rész 1-6 félév</t>
  </si>
  <si>
    <t>Középiskolai (12 félév) 7-12 félév és vegyes (11 félév) 7-11 félév</t>
  </si>
  <si>
    <t>Szakfelelős: Dr. Keleti tamás</t>
  </si>
  <si>
    <t>Török Judit</t>
  </si>
  <si>
    <t>Szakfelelős: Dr. Keleti Tamás</t>
  </si>
  <si>
    <t>mm5t1ge7a</t>
  </si>
  <si>
    <t>Fejezetek a geometriábólE-ta</t>
  </si>
  <si>
    <t>mm5t2ge7a</t>
  </si>
  <si>
    <t>mm5t1an7a</t>
  </si>
  <si>
    <t>Többváltozós analízisE-ta</t>
  </si>
  <si>
    <t>mm5t2an7a</t>
  </si>
  <si>
    <t>mm5t2ma8a</t>
  </si>
  <si>
    <t>A matematika alapjaiG-ta</t>
  </si>
  <si>
    <t>mm5t2em8a</t>
  </si>
  <si>
    <t>Fejezetek az elemi matematikábólG-ta</t>
  </si>
  <si>
    <t>mm5t2in8a</t>
  </si>
  <si>
    <t>InformatikaG-ta</t>
  </si>
  <si>
    <t>mm5t1mt8a</t>
  </si>
  <si>
    <t>MatematikatörténetE-ta</t>
  </si>
  <si>
    <t>K(5)</t>
  </si>
  <si>
    <t>Általános iskolai (10 félév) 7-10 félév és vegyes (11 félév) 7-11 félév</t>
  </si>
  <si>
    <t>AI(2)</t>
  </si>
  <si>
    <t>Gyj(5)</t>
  </si>
  <si>
    <t>Fejezetek a geometriábólG-ta</t>
  </si>
  <si>
    <t>Többváltozós analízisG-ta</t>
  </si>
  <si>
    <t>Verhóczki László</t>
  </si>
  <si>
    <t>Komjáth Péter</t>
  </si>
  <si>
    <t>Fried Katalin</t>
  </si>
  <si>
    <t>Vancsó Ödön</t>
  </si>
  <si>
    <t>Keleti Tamás</t>
  </si>
  <si>
    <t>mm5t2ms7a</t>
  </si>
  <si>
    <t>Matematikatanítás és szakmódszertan1G-ta</t>
  </si>
  <si>
    <t>mm5t2ms8a</t>
  </si>
  <si>
    <t>Matematikatanítás és szakmódszertan2G-ta</t>
  </si>
  <si>
    <t>Az önálló képzési szakasz ismeretkörei (18 kredit)</t>
  </si>
  <si>
    <t>Ambrus Gabriella</t>
  </si>
  <si>
    <t>Szakmódszertan (4 kredit)</t>
  </si>
  <si>
    <t>mm5tszv8a</t>
  </si>
  <si>
    <t>Szakterületi záróvizsga-ta</t>
  </si>
  <si>
    <t>Szőnyi Tamás</t>
  </si>
  <si>
    <t>mm5t2tg7a</t>
  </si>
  <si>
    <t>mm5t5ks9a</t>
  </si>
  <si>
    <t>mm5t5ks10a</t>
  </si>
  <si>
    <t>Csapodi Csaba</t>
  </si>
  <si>
    <t>mm5t1al7g</t>
  </si>
  <si>
    <t>Algebra és számelmélet5E-tg</t>
  </si>
  <si>
    <t>mm5t2al7g</t>
  </si>
  <si>
    <t>mm5t2el7g</t>
  </si>
  <si>
    <t>Elemi matematika5G-tg</t>
  </si>
  <si>
    <t>mm5t1an7g</t>
  </si>
  <si>
    <t>Többváltozós analízis1E-tg</t>
  </si>
  <si>
    <t>mm5t2an7g</t>
  </si>
  <si>
    <t>mm5t2ma8g</t>
  </si>
  <si>
    <t>A matematika alapjaiG-tg</t>
  </si>
  <si>
    <t>mm5t1ge8g</t>
  </si>
  <si>
    <t>Projektív geometriaE-tg</t>
  </si>
  <si>
    <t>mm5t2ge8g</t>
  </si>
  <si>
    <t>mm5t1an8g</t>
  </si>
  <si>
    <t>Többváltozós analízis2E-tg</t>
  </si>
  <si>
    <t>mm5t2an8g</t>
  </si>
  <si>
    <t>mm5t1ge9g</t>
  </si>
  <si>
    <t>Differenciálgeometria és nemeuklideszi geometriákE-tg</t>
  </si>
  <si>
    <t>mm5t2ge9g</t>
  </si>
  <si>
    <t>mm5t2em9g</t>
  </si>
  <si>
    <t>Elemi matematika6G-tg</t>
  </si>
  <si>
    <t>mm5t1vm9g</t>
  </si>
  <si>
    <t>Véges matematika2E-tg</t>
  </si>
  <si>
    <t>mm5t2vm9g</t>
  </si>
  <si>
    <t>mm5t1mt10g</t>
  </si>
  <si>
    <t>A matematikatudomány történeteE-tg</t>
  </si>
  <si>
    <t>mm5t1vs10g</t>
  </si>
  <si>
    <t>Valószínűségszámítás2E-tg</t>
  </si>
  <si>
    <t>mm5t2vs10g</t>
  </si>
  <si>
    <t>Algebra és számelmélet5G-tg</t>
  </si>
  <si>
    <t>Többváltozós analízis1G-tg</t>
  </si>
  <si>
    <t>Projektív geometriaG-tg</t>
  </si>
  <si>
    <t>Többváltozós analízis2G-tg</t>
  </si>
  <si>
    <t>Differenciálgeometria és nemeuklideszi geometriákG-tg</t>
  </si>
  <si>
    <t>Véges matematika2G-tg</t>
  </si>
  <si>
    <t>Valószínűségszámítás2G-tg</t>
  </si>
  <si>
    <t>Az önálló képzési szakasz ismeretkörei (46 kredit)</t>
  </si>
  <si>
    <t>Szabó Csaba</t>
  </si>
  <si>
    <t>Csikós Balázs</t>
  </si>
  <si>
    <t>Csiszár Villő</t>
  </si>
  <si>
    <t>Wintsche Gergely</t>
  </si>
  <si>
    <t>Buczolich Zoltán</t>
  </si>
  <si>
    <t>Korándi József</t>
  </si>
  <si>
    <t>mm5t2ms7g</t>
  </si>
  <si>
    <t>A matematika tanítása3G-tg</t>
  </si>
  <si>
    <t>mm5t2ms8g</t>
  </si>
  <si>
    <t>A matematika tanítása4G-tg</t>
  </si>
  <si>
    <t>Gosztonyi Katalin</t>
  </si>
  <si>
    <t>mm5tszv10g</t>
  </si>
  <si>
    <t>Szakterületi záróvizsga-tg</t>
  </si>
  <si>
    <t>mm5t2tg9g</t>
  </si>
  <si>
    <t>Összefüggő egyéni gyakorlatot kísérő szakos szeminárium1-tg</t>
  </si>
  <si>
    <t>Összefüggő egyéni gyakorlatot kísérő szakos szeminárium2-tg</t>
  </si>
  <si>
    <t>Szaktárgyi tanítási gyakorlat-ta</t>
  </si>
  <si>
    <t>Összefüggő egyéni gyakorlatot kísérő szakos szeminárium1-ta</t>
  </si>
  <si>
    <t>Összefüggő egyéni gyakorlatot kísérő szakos szeminárium2-ta</t>
  </si>
  <si>
    <t>Gyj(3)</t>
  </si>
  <si>
    <t>Szaktárgyi tanítási gyakorlat-tg</t>
  </si>
  <si>
    <t>mm5t1al1</t>
  </si>
  <si>
    <t>Algebra és számelmélet1E-tk</t>
  </si>
  <si>
    <t>mm5t2al1</t>
  </si>
  <si>
    <t>mm5t2an1</t>
  </si>
  <si>
    <t>Bevezető analízis1G-tk</t>
  </si>
  <si>
    <t>Algebra és számelmélet1G-tk</t>
  </si>
  <si>
    <t>mm5t1ge2</t>
  </si>
  <si>
    <t>Bevezetés a geometriábaE-tk</t>
  </si>
  <si>
    <t>mm5t2ge2</t>
  </si>
  <si>
    <t>Bevezetés a geometriábaG-tk</t>
  </si>
  <si>
    <t xml:space="preserve">Szabó Csaba </t>
  </si>
  <si>
    <t>Gémes Margit</t>
  </si>
  <si>
    <t>Moussong Gábor</t>
  </si>
  <si>
    <t>Szakmai alapozó ismeretek (9 kredit)</t>
  </si>
  <si>
    <t>mm5t2em1</t>
  </si>
  <si>
    <t>Problémamegoldó gyakorlat-tk</t>
  </si>
  <si>
    <t>mm5t1vm1</t>
  </si>
  <si>
    <t>Véges matematika1E-tk</t>
  </si>
  <si>
    <t>mm5t2vm1</t>
  </si>
  <si>
    <t>mm5t1al2</t>
  </si>
  <si>
    <t>Algebra és számelmélet2E-tk</t>
  </si>
  <si>
    <t>mm5t2al2</t>
  </si>
  <si>
    <t>mm5t1an2</t>
  </si>
  <si>
    <t>Bevezető analízis2E-tk</t>
  </si>
  <si>
    <t>mm5t2an2</t>
  </si>
  <si>
    <t>mm5t2em2</t>
  </si>
  <si>
    <t>Elemi matematika1G-tk</t>
  </si>
  <si>
    <t>mm5t1ge3</t>
  </si>
  <si>
    <t>Analitikus geometriaE-tk</t>
  </si>
  <si>
    <t>mm5t2ge3</t>
  </si>
  <si>
    <t>mm5t1an3</t>
  </si>
  <si>
    <t>Egyváltozós analízis1E-tk</t>
  </si>
  <si>
    <t>mm5t2an3</t>
  </si>
  <si>
    <t>mm5t2em3</t>
  </si>
  <si>
    <t>Elemi matematika2G-tk</t>
  </si>
  <si>
    <t>mm5t1an4</t>
  </si>
  <si>
    <t>Egyváltozós analízis2E-tk</t>
  </si>
  <si>
    <t>mm5t2an4</t>
  </si>
  <si>
    <t>mm5t2el4</t>
  </si>
  <si>
    <t>Elemi matematika3G-tk</t>
  </si>
  <si>
    <t>mm5t1ge4</t>
  </si>
  <si>
    <t>Geometriai transzformációkE-tk</t>
  </si>
  <si>
    <t>mm5t2ge4</t>
  </si>
  <si>
    <t>mm5t1al5</t>
  </si>
  <si>
    <t>Algebra és számelmélet3E-tk</t>
  </si>
  <si>
    <t>mm5t2al5</t>
  </si>
  <si>
    <t>mm5t1vs5</t>
  </si>
  <si>
    <t>Valószínűségszámítás1E-tk</t>
  </si>
  <si>
    <t>mm5t2vs5</t>
  </si>
  <si>
    <t>mm5t1al6</t>
  </si>
  <si>
    <t>Algebra és számelmélet4E-tk</t>
  </si>
  <si>
    <t>mm5t2al6</t>
  </si>
  <si>
    <t>mm5t1am6</t>
  </si>
  <si>
    <t>A matematika alkalmazásaiE-tk</t>
  </si>
  <si>
    <t>mm5t2el6</t>
  </si>
  <si>
    <t>Elemi matematika4G-tk</t>
  </si>
  <si>
    <t>Véges matematika1G-tk</t>
  </si>
  <si>
    <t>Algebra és számelmélet2G-tk</t>
  </si>
  <si>
    <t>Bevezető analízis2G-tk</t>
  </si>
  <si>
    <t>Analitikus geometriaG-tk</t>
  </si>
  <si>
    <t>Egyváltozós analízis1G-tk</t>
  </si>
  <si>
    <t>Egyváltozós analízis2G-tk</t>
  </si>
  <si>
    <t>Geometriai transzformációkG-tk</t>
  </si>
  <si>
    <t>Algebra és számelmélet3G-tk</t>
  </si>
  <si>
    <t>Valószínűségszámítás1G-tk</t>
  </si>
  <si>
    <t>Algebra és számelmélet4G-tk</t>
  </si>
  <si>
    <t>Hegyvári Norbert</t>
  </si>
  <si>
    <t>Besenyei Ádám</t>
  </si>
  <si>
    <t>mm5t2mo5</t>
  </si>
  <si>
    <t>A matematika tanítása1G-tk</t>
  </si>
  <si>
    <t>mm5t2mo6</t>
  </si>
  <si>
    <t>A matematika tanítása2G-tk</t>
  </si>
  <si>
    <t>mm5t5ks11g</t>
  </si>
  <si>
    <t>mm5t5ks12g</t>
  </si>
  <si>
    <t>Gyj(2)</t>
  </si>
  <si>
    <t>AI = aláírás</t>
  </si>
  <si>
    <t>(3) = háromfokozatú</t>
  </si>
  <si>
    <t>(2) = kétfokozatú</t>
  </si>
  <si>
    <t>(5) = ötfokozatú</t>
  </si>
  <si>
    <t>Szakmai törzsanyag (62 kredit)</t>
  </si>
  <si>
    <t>- Halvány (x) jelzi a tárgy helyét, ha eltér a 12 félévestől.</t>
  </si>
  <si>
    <t>- Halvány (x) jelzi a tárgy helyét, ha eltér a 10 félévestől.</t>
  </si>
  <si>
    <t>Tárgy angol megnevezése</t>
  </si>
  <si>
    <t>Introductory Mathematics</t>
  </si>
  <si>
    <t>Algebra and Number Theory 1E</t>
  </si>
  <si>
    <t>Algebra and Number Theory 1G</t>
  </si>
  <si>
    <t>Introductory Analysis 1G</t>
  </si>
  <si>
    <t>Introduction to Geometry E</t>
  </si>
  <si>
    <t>Introduction to Geometry G</t>
  </si>
  <si>
    <t>Problem Solving Practice</t>
  </si>
  <si>
    <t>Finite Mathematics 1E</t>
  </si>
  <si>
    <t>Finite Mathematics 1G</t>
  </si>
  <si>
    <t>Algebra and Number Theory 2E</t>
  </si>
  <si>
    <t>Algebra and Number Theory 2G</t>
  </si>
  <si>
    <t>Introductory Analysis 2E</t>
  </si>
  <si>
    <t>Introductory Analysis 2G</t>
  </si>
  <si>
    <t>Elementary Mathematics 1G</t>
  </si>
  <si>
    <t>Analytic Geometry E</t>
  </si>
  <si>
    <t>Analytic Geometry G</t>
  </si>
  <si>
    <t>One Variable Analysis 1E</t>
  </si>
  <si>
    <t>One Variable Analysis 1G</t>
  </si>
  <si>
    <t>Elementary Mathematics 2G</t>
  </si>
  <si>
    <t>One Variable Analysis 2E</t>
  </si>
  <si>
    <t>One Variable Analysis 2G</t>
  </si>
  <si>
    <t>Elementary Mathematics 3G</t>
  </si>
  <si>
    <t>Transformation Geometry E</t>
  </si>
  <si>
    <t>Transformation Geometry G</t>
  </si>
  <si>
    <t>Algebra and Number Theory 3E</t>
  </si>
  <si>
    <t>Algebra and Number Theory 3G</t>
  </si>
  <si>
    <t>Probability Theory - Introduction E</t>
  </si>
  <si>
    <t>Probability Theory - Introduction G</t>
  </si>
  <si>
    <t>Algebra and Number Theory 4E</t>
  </si>
  <si>
    <t>Algebra and Number Theory 4G</t>
  </si>
  <si>
    <t>Applications of Mathematics E</t>
  </si>
  <si>
    <t>Elementary Mathematics 4G</t>
  </si>
  <si>
    <t>Teaching of Mathematics 1G</t>
  </si>
  <si>
    <t>Teaching of Mathematics 2G</t>
  </si>
  <si>
    <t>Algebra and Number Theory 5E-tg</t>
  </si>
  <si>
    <t>Elementary Mathematics 5G-tg</t>
  </si>
  <si>
    <t>Multivariable Analysis 1E-tg</t>
  </si>
  <si>
    <t>Multivariable Analysis 1G-tg</t>
  </si>
  <si>
    <t>Foundations of Mathematics G-tg</t>
  </si>
  <si>
    <t>Projective Geometry E-tg</t>
  </si>
  <si>
    <t>Projective Geometry G-tg</t>
  </si>
  <si>
    <t>Multivariable Analysis 2E-tg</t>
  </si>
  <si>
    <t>Multivariable Analysis 2G-tg</t>
  </si>
  <si>
    <t>Differential Geometry and non-Euclidean Geometries E-tg</t>
  </si>
  <si>
    <t>Differential Geometry and non-Euclidean Geometries G-tg</t>
  </si>
  <si>
    <t>Elementary Mathematics 6G-tg</t>
  </si>
  <si>
    <t>Finite Mathematics 2E-tg</t>
  </si>
  <si>
    <t>Finite Mathematics 2G-tg</t>
  </si>
  <si>
    <t>History of Mathematical Sciences E-tg</t>
  </si>
  <si>
    <t>Informatics G-ta</t>
  </si>
  <si>
    <t>Advanced Probability Theory E-tg</t>
  </si>
  <si>
    <t>Advanced Probability Theory G-tg</t>
  </si>
  <si>
    <t>Teaching of Mathematics 3G-tg</t>
  </si>
  <si>
    <t>Teaching of Mathematics 4G-tg</t>
  </si>
  <si>
    <t>Comprehensive Exam in Mathematics</t>
  </si>
  <si>
    <t>Subject-specific Teaching Practice</t>
  </si>
  <si>
    <t>Subject-specific Teaching Support Seminar 1-tg</t>
  </si>
  <si>
    <t>Subject-specific Teaching Support Seminar 2-tg</t>
  </si>
  <si>
    <t>Topics in Geometry E-ta</t>
  </si>
  <si>
    <t>Topics in Geometry G-ta</t>
  </si>
  <si>
    <t>Multivariable Analysis E-ta</t>
  </si>
  <si>
    <t>Multivariable Analysis G-ta</t>
  </si>
  <si>
    <t>Foundations of Mathematics G-ta</t>
  </si>
  <si>
    <t>Chapters of Elementary Mathematics G-ta</t>
  </si>
  <si>
    <t>History of Mathematics E-ta</t>
  </si>
  <si>
    <t>Methodology of Mathematics Teaching 1G-ta</t>
  </si>
  <si>
    <t>Methodology of Mathematics Teaching 2G-ta</t>
  </si>
  <si>
    <t>Subject-specific Teaching Support Seminar 1</t>
  </si>
  <si>
    <t>Subject-specific Teaching Support Seminar 2</t>
  </si>
  <si>
    <t>Osztatlan kémiatanár képzés (2018-tól)</t>
  </si>
  <si>
    <t>Szakfelelős: Dr. Túri László</t>
  </si>
  <si>
    <t>kemkritk17ka</t>
  </si>
  <si>
    <t>Kémia kritériumtárgy</t>
  </si>
  <si>
    <t>Róka András</t>
  </si>
  <si>
    <t>Subject Criteria of Chemistry</t>
  </si>
  <si>
    <t>Szakpárétól eltérő természettudomány (A kettő közül egy kötelező: 2 kredit)</t>
  </si>
  <si>
    <t>bx5t1t01</t>
  </si>
  <si>
    <t>A bioszféra anyagcseréje</t>
  </si>
  <si>
    <t>kv</t>
  </si>
  <si>
    <t>Márialigeti Károly</t>
  </si>
  <si>
    <t>The basics of biosphere</t>
  </si>
  <si>
    <t>gx5t1t01</t>
  </si>
  <si>
    <t>Földtudományi alapok</t>
  </si>
  <si>
    <t>Weiszburg Tamás</t>
  </si>
  <si>
    <t>The system Earth, a global view</t>
  </si>
  <si>
    <t>Tóth Gergely</t>
  </si>
  <si>
    <t>fizalab18ea</t>
  </si>
  <si>
    <t>Fizikai alapismeretek EA</t>
  </si>
  <si>
    <t>CK(5)</t>
  </si>
  <si>
    <t>Kardos József</t>
  </si>
  <si>
    <t>Basics of Physics</t>
  </si>
  <si>
    <t>fizikaf18go</t>
  </si>
  <si>
    <t xml:space="preserve">Fizika kémiatanároknak gyakorlat </t>
  </si>
  <si>
    <t>Physics for Chemistry Teachers</t>
  </si>
  <si>
    <t>biofizbf18ea</t>
  </si>
  <si>
    <t>Biofizika</t>
  </si>
  <si>
    <t>Derényi Imre</t>
  </si>
  <si>
    <t>Biophysics</t>
  </si>
  <si>
    <t>kk5tc3in</t>
  </si>
  <si>
    <t xml:space="preserve">Kémiai számítástechnika labor kémiatanároknak </t>
  </si>
  <si>
    <t>Laboratory practice for chemical computations</t>
  </si>
  <si>
    <t>környkemk17ea</t>
  </si>
  <si>
    <t>Környezetkémia</t>
  </si>
  <si>
    <t>Salma Imre</t>
  </si>
  <si>
    <t>Environmental Chemistry</t>
  </si>
  <si>
    <t>Szakmai törzsanyag (55 kredit)</t>
  </si>
  <si>
    <t>altkemk18eo</t>
  </si>
  <si>
    <t>Általános kémia kémiatanároknak</t>
  </si>
  <si>
    <t>Pasinszki Tibor</t>
  </si>
  <si>
    <t>General chemistry for chemistry teachers</t>
  </si>
  <si>
    <t>altkemszamk17ga</t>
  </si>
  <si>
    <t>Általános kémia számolási gyakorlat</t>
  </si>
  <si>
    <t>Vass Gábor</t>
  </si>
  <si>
    <t>General Chemistry Calculations</t>
  </si>
  <si>
    <t>altkemlabk17la</t>
  </si>
  <si>
    <t>Általános kémia labor</t>
  </si>
  <si>
    <t>Szabados Ágnes</t>
  </si>
  <si>
    <t>General Chemistry laboratory</t>
  </si>
  <si>
    <t>szervtlnk1k18eo</t>
  </si>
  <si>
    <t>Szervetlen kémia kémiatanároknak (1)</t>
  </si>
  <si>
    <t>Magyarfalvi Gábor</t>
  </si>
  <si>
    <t>Inroganic chemistry for chemistry teachers (1)</t>
  </si>
  <si>
    <t>kk5t1en2</t>
  </si>
  <si>
    <t>Szervetlen kémia kémiatanároknak (2)</t>
  </si>
  <si>
    <t>Inorganic chemistry for chemistry teachers (2)</t>
  </si>
  <si>
    <t>szervtlnk18lo</t>
  </si>
  <si>
    <t>Szervetlen kémia labor kémiatanároknak</t>
  </si>
  <si>
    <t>Inorganic chemistry laboratory for chemistry teachers</t>
  </si>
  <si>
    <t>szekemk17ea</t>
  </si>
  <si>
    <t>Szerves és természetes szénvegyületek kémiája EA</t>
  </si>
  <si>
    <t>BK(5)</t>
  </si>
  <si>
    <t>Perczel András</t>
  </si>
  <si>
    <t>Organic chemistry and natural carbon compounds L</t>
  </si>
  <si>
    <t>kk5t5ess</t>
  </si>
  <si>
    <t>Szerves kémia szeminárium kémiatanároknak</t>
  </si>
  <si>
    <t>Láng Emma</t>
  </si>
  <si>
    <t>Organic chemistry seminar for chemistry teachers</t>
  </si>
  <si>
    <t>kk5t4esp</t>
  </si>
  <si>
    <t>Szerves kémia labor kémiatanároknak</t>
  </si>
  <si>
    <t>Organic chemistry laboratory for chemistry teachers</t>
  </si>
  <si>
    <t>kk5t1201</t>
  </si>
  <si>
    <t xml:space="preserve">Fizikai kémia kémiatanároknak (1) </t>
  </si>
  <si>
    <t>Láng Győző</t>
  </si>
  <si>
    <t>Physical chemistry for chemistry teachers (1)</t>
  </si>
  <si>
    <t>kk5t1kl1</t>
  </si>
  <si>
    <t>Fizikai kémia kémiatanároknak (2): Kolloidika</t>
  </si>
  <si>
    <t>Varga Imre</t>
  </si>
  <si>
    <t xml:space="preserve">Physical chemistry for chemistry teachers (2): Colloid chemistry </t>
  </si>
  <si>
    <t>kk5t4fzp</t>
  </si>
  <si>
    <t>Fizikai kémia labor kémiatanároknak (1)</t>
  </si>
  <si>
    <t>Physical chemistry laboratory for chemistry teachers</t>
  </si>
  <si>
    <t>kk5t1301</t>
  </si>
  <si>
    <t>Analitikai kémia kémiatanároknak (1)</t>
  </si>
  <si>
    <t>Varga Margit</t>
  </si>
  <si>
    <t>Analytical chemistry for chemistry teachers (1)</t>
  </si>
  <si>
    <t>kk5t4403</t>
  </si>
  <si>
    <t>Analitikai kémia labor kémiatanároknak (1)</t>
  </si>
  <si>
    <t>Zsigrainé Vasanits Anikó</t>
  </si>
  <si>
    <t>Analytical chemistry laboratory for chemistry teachers (1)</t>
  </si>
  <si>
    <t>kemtechk17ea</t>
  </si>
  <si>
    <t>Kémiai technológia</t>
  </si>
  <si>
    <t>Chemical Technology</t>
  </si>
  <si>
    <t>uzemlatk17za</t>
  </si>
  <si>
    <t>Üzemlátogatás</t>
  </si>
  <si>
    <t>Factory Visit</t>
  </si>
  <si>
    <t>flmegoldk18go</t>
  </si>
  <si>
    <t>Feladatok megoldásának tanítása</t>
  </si>
  <si>
    <t>Szalay Luca</t>
  </si>
  <si>
    <t>Teaching of solving chemical problems</t>
  </si>
  <si>
    <t>kk5t1tan</t>
  </si>
  <si>
    <t>Bevezetés a kémiatanításba</t>
  </si>
  <si>
    <t>Introduction into the teaching of chemistry</t>
  </si>
  <si>
    <t>kk5t1mt1</t>
  </si>
  <si>
    <t>A kémiatanítás módszertana (1)</t>
  </si>
  <si>
    <t>Teaching chemistry (1)</t>
  </si>
  <si>
    <t>kk5t2mt2</t>
  </si>
  <si>
    <t>A kémiatanítás módszertana (1) gyakorlat</t>
  </si>
  <si>
    <t>Teaching chemistry (1) practice</t>
  </si>
  <si>
    <t>kv = kötelezően választható tárgy helye</t>
  </si>
  <si>
    <t>K(5) = kollokvium 5 fokozatú</t>
  </si>
  <si>
    <t>CK (5) = C tipusú kollokvium 5 fokozatú</t>
  </si>
  <si>
    <t>Gyj(5) = gyakorlati jegy öt fokozatú</t>
  </si>
  <si>
    <t>Gy(3) = háromfokozatú</t>
  </si>
  <si>
    <t>Gy(2) = kétfokozatú</t>
  </si>
  <si>
    <t>Természettudományos és informatikai ismeretek (4 kredit)</t>
  </si>
  <si>
    <t>modfiz1f18eo</t>
  </si>
  <si>
    <t xml:space="preserve">Modern fizikai alapismeretek I. </t>
  </si>
  <si>
    <t>Jakovácz Antal</t>
  </si>
  <si>
    <t>Basics of Modern Physics I</t>
  </si>
  <si>
    <t>ix5t8vzz</t>
  </si>
  <si>
    <t>Számítógépes vizualizációs technikák</t>
  </si>
  <si>
    <t>Farkas Ödön</t>
  </si>
  <si>
    <t>Computer supported scientific visualisation</t>
  </si>
  <si>
    <t>A kémia szakmai ismeretei (30 kredit)</t>
  </si>
  <si>
    <t>szerves3k17ea</t>
  </si>
  <si>
    <t>Szerves kémia (3): Biológiai kémia és biokémia</t>
  </si>
  <si>
    <t>Organic Chemistry (3): Biological Chemistry and Biochemistry</t>
  </si>
  <si>
    <t>asvanyg17ex</t>
  </si>
  <si>
    <t>Ásványtan - Kristálykémia</t>
  </si>
  <si>
    <t>Mineralogy and Crystal Chemistry</t>
  </si>
  <si>
    <t>kk51t4fd1</t>
  </si>
  <si>
    <t>Ásványtan - Kristálykémia laborgyakorlat</t>
  </si>
  <si>
    <t>Mineralogy and crystal chemistry - laboratory practice</t>
  </si>
  <si>
    <t>kemanyagtk17ea</t>
  </si>
  <si>
    <t>Kémiai anyagtudomány és polimer kémia</t>
  </si>
  <si>
    <t>Kiss Éva, Sinkó Katalin</t>
  </si>
  <si>
    <t>Matrial Science and Polymer Chemistry</t>
  </si>
  <si>
    <t>terepgyakk18go</t>
  </si>
  <si>
    <t>Terepgyakorlat (Tanórán kívüli szakmai gyakorlat)</t>
  </si>
  <si>
    <t>Field-work (Out of lesson practice)</t>
  </si>
  <si>
    <t>kk5t1td1</t>
  </si>
  <si>
    <t>A kémia története</t>
  </si>
  <si>
    <t>Inzelt György</t>
  </si>
  <si>
    <t>The history of chemistry</t>
  </si>
  <si>
    <t>kk51t1fz3</t>
  </si>
  <si>
    <t>Fizikai kémia kémiatanároknak (3)</t>
  </si>
  <si>
    <t>Túri László</t>
  </si>
  <si>
    <t xml:space="preserve">Physical chemistry for chemistry teachers (3) </t>
  </si>
  <si>
    <t>kk51t1lm1</t>
  </si>
  <si>
    <t>Fizikai kémia kémiatanároknak (4): Elméleti kémia</t>
  </si>
  <si>
    <t>Mátyus Edit</t>
  </si>
  <si>
    <t>Physical chemistry for chemistry teachers (4): Theoretical chemistry</t>
  </si>
  <si>
    <t>nuklkemk17ea</t>
  </si>
  <si>
    <t>Nukleáris kémia és modern szerkezetkutató módszerek</t>
  </si>
  <si>
    <t>Homonnay Zoltán</t>
  </si>
  <si>
    <t>Nuclear Chemistry and Modern Methods of Structural Chemistry</t>
  </si>
  <si>
    <t>kollonanok18lo</t>
  </si>
  <si>
    <t>Fizikai kémia labor (3): Kolloidkémiai és nanoszerkezetek</t>
  </si>
  <si>
    <t>Kiss Éva</t>
  </si>
  <si>
    <t>Physical Chemistry Laboratory (3) Colloid Chemistry and Nanostructures</t>
  </si>
  <si>
    <t>kk51t9i53</t>
  </si>
  <si>
    <t>Versenyfeladatok megoldása</t>
  </si>
  <si>
    <t>Challenging problems</t>
  </si>
  <si>
    <t>Választandó a kötelezően választható tárgyak listájából (12 kredit)</t>
  </si>
  <si>
    <t>kk5t1mt3</t>
  </si>
  <si>
    <t>A kémiatanítás módszertana (2B)</t>
  </si>
  <si>
    <t>(t)</t>
  </si>
  <si>
    <t>Teaching chemistry (2B)</t>
  </si>
  <si>
    <t>kk5t2mt4</t>
  </si>
  <si>
    <t>A kémiatanítás módszertana (2B) gyakorlat</t>
  </si>
  <si>
    <t>Teaching chemistry (2B) practice</t>
  </si>
  <si>
    <t>kk5tzvig</t>
  </si>
  <si>
    <t>Szakterületi záróvizsga</t>
  </si>
  <si>
    <t>K</t>
  </si>
  <si>
    <t>Subject-specific final exam</t>
  </si>
  <si>
    <t>kk51t8tan</t>
  </si>
  <si>
    <t>Szaktárgyi tanítási gyakorlat</t>
  </si>
  <si>
    <t>Subject-specific teaching practice</t>
  </si>
  <si>
    <t>kk51t5tn1</t>
  </si>
  <si>
    <t>Összefüggő egyéni gyakorlatot kísérő szakos szeminárium 1.</t>
  </si>
  <si>
    <t>Subject-specific teaching support seminar (1)</t>
  </si>
  <si>
    <t>kk51t5tn2</t>
  </si>
  <si>
    <t>Összefüggő egyéni gyakorlatot kísérő szakos szeminárium 2.</t>
  </si>
  <si>
    <t>Subject-specific teaching support seminar (2)</t>
  </si>
  <si>
    <t>- A kötelezően választható tárgyak a 9. félévig teljesítendők.</t>
  </si>
  <si>
    <t>A kötelezően választható tárgyak az előírt szemeszternél korábban is elvégezhetők.</t>
  </si>
  <si>
    <t>A kémia szakmai ismeretei (14 kredit)</t>
  </si>
  <si>
    <t>kk4t1mt3</t>
  </si>
  <si>
    <t>A kémiatanítás módszertana (2A)</t>
  </si>
  <si>
    <t>Teaching chemistry (2A)</t>
  </si>
  <si>
    <t>kk4t2mt4</t>
  </si>
  <si>
    <t>A kémiatanítás módszertana (2A) gyakorlat</t>
  </si>
  <si>
    <t>Teaching chemistry (2A) practice</t>
  </si>
  <si>
    <t>kk4tzvig</t>
  </si>
  <si>
    <t>Subject Area Exam</t>
  </si>
  <si>
    <t>kk5t8tan</t>
  </si>
  <si>
    <t>kk5t5tn1</t>
  </si>
  <si>
    <t>kk5t5tn2</t>
  </si>
  <si>
    <t>Kötelezően választható tárgyak listája</t>
  </si>
  <si>
    <t>kk5t9p27</t>
  </si>
  <si>
    <t>A felületanalízis XPS módszere és alkalmazásai kémiatanároknak</t>
  </si>
  <si>
    <t xml:space="preserve">Surface analysis by XPS technique for chemistry teachers </t>
  </si>
  <si>
    <t>kk5t9p37</t>
  </si>
  <si>
    <t>Alkalmazott elektrokémia kémiatanároknak</t>
  </si>
  <si>
    <t>Appled electrochemistry for chemistry teachers</t>
  </si>
  <si>
    <t>elektromagk18eo</t>
  </si>
  <si>
    <t>Az anyag elektromágneses tulajdonságainak kémiai vonatkozásai</t>
  </si>
  <si>
    <t>Electromagnetic properties of materials in chemistry</t>
  </si>
  <si>
    <t>elemikink18eo</t>
  </si>
  <si>
    <t xml:space="preserve">Elemi és összetett reakciók kinetikája </t>
  </si>
  <si>
    <t>Kinetics of elementary and complex reactions</t>
  </si>
  <si>
    <t>felfedezok18lo</t>
  </si>
  <si>
    <t xml:space="preserve">Felfedező – felfedeztető gyakorlatok kémiatanárok számára </t>
  </si>
  <si>
    <t>Exploratory (research) training for chemistry teachers</t>
  </si>
  <si>
    <t>femorgtank18eo</t>
  </si>
  <si>
    <t>Fémorganikus kémia kémiatanároknak</t>
  </si>
  <si>
    <t>Organometallic chemistry for chemistry teachers</t>
  </si>
  <si>
    <t>femorglk17lm</t>
  </si>
  <si>
    <t>Fémorganikus és katalízis labor</t>
  </si>
  <si>
    <t>Organometallic chemistry and catalysis laboratory practice for chemistry teachers</t>
  </si>
  <si>
    <t>kk5t4fzh</t>
  </si>
  <si>
    <t>Fizikai kémia labor kémiatanároknak (2)</t>
  </si>
  <si>
    <t>Physical chemistry laboratory for chemistry teachers (2)</t>
  </si>
  <si>
    <t>fizkemelm2k18eo</t>
  </si>
  <si>
    <t>Fizikai-kémiai laboratóriumi mérések elméleti háttere (2)</t>
  </si>
  <si>
    <t>Theory of Measurements in Physical Chemistry Laboratory 2</t>
  </si>
  <si>
    <t>ik5t3028</t>
  </si>
  <si>
    <t>Java programozás kémiatanároknak</t>
  </si>
  <si>
    <t>Rohonczy János</t>
  </si>
  <si>
    <t>Programming in Java for chemistry teachers</t>
  </si>
  <si>
    <t>kembiztk17ea</t>
  </si>
  <si>
    <t>Kémiai biztonságtechnika</t>
  </si>
  <si>
    <t>Jalsovszky István</t>
  </si>
  <si>
    <t>Laboratory Safety in Chemistry</t>
  </si>
  <si>
    <t>gyogyszrk18eo</t>
  </si>
  <si>
    <t>Korszerű gyógyszerhordozó rendszerek kémiatanároknak</t>
  </si>
  <si>
    <t>Advanced drug delivery systems for chemistry teachers</t>
  </si>
  <si>
    <t>kk5t1tud</t>
  </si>
  <si>
    <t>Természettudomány és társadalom</t>
  </si>
  <si>
    <t>Science and society</t>
  </si>
  <si>
    <t>kk5t9p26</t>
  </si>
  <si>
    <t>Új kémiai módszerek az anyagtudományban kémiatanároknak</t>
  </si>
  <si>
    <t>New chemical methods in materials science for chemistry teachers</t>
  </si>
  <si>
    <t>kiegszervk18go</t>
  </si>
  <si>
    <t>Kiegészítő szerves kémia szeminárium biológia-kémia szakos tanároknak</t>
  </si>
  <si>
    <t>Supplementary organic chemistry seminar for biology-chemistry teachers</t>
  </si>
  <si>
    <t>nuklalapk17em</t>
  </si>
  <si>
    <t>A nukleáris tudományok alapjai</t>
  </si>
  <si>
    <t>Süvegh Károly</t>
  </si>
  <si>
    <t>Basics of Nuclear Sciences</t>
  </si>
  <si>
    <t>tulajvedk17em</t>
  </si>
  <si>
    <t>A szellemitulajdon-védelem alapjai</t>
  </si>
  <si>
    <t>Gács János</t>
  </si>
  <si>
    <t>Basics of Intellectual Property protection</t>
  </si>
  <si>
    <t>alkstatk17em</t>
  </si>
  <si>
    <t>Alkalmazott statisztika</t>
  </si>
  <si>
    <t>Keszei Ernő</t>
  </si>
  <si>
    <t>Applied Statistics</t>
  </si>
  <si>
    <t>angkemk17gm</t>
  </si>
  <si>
    <t xml:space="preserve">Angol nyelvű kommunikáció a kémiában </t>
  </si>
  <si>
    <t>Hudecz Ferenc</t>
  </si>
  <si>
    <t>English Communication in Chemistry</t>
  </si>
  <si>
    <t>bevnanok17em</t>
  </si>
  <si>
    <t>Bevezetés a mikro- és nanotechnológiába</t>
  </si>
  <si>
    <t>Lendvai János</t>
  </si>
  <si>
    <t>Introduction to micro- and nanotechnology</t>
  </si>
  <si>
    <t>elekdink17em</t>
  </si>
  <si>
    <t>Elektrodinamika vegyészeknek: Az anyag dielektromos, mágneses és optikai tulajdonságai</t>
  </si>
  <si>
    <t>Electrodynamics for Chemists: Dielectric, Magnetic and Optical Properties of Materials</t>
  </si>
  <si>
    <t>elemreszk17em</t>
  </si>
  <si>
    <t>Elemi részecskefizika vegyészeknek</t>
  </si>
  <si>
    <t>Particle Physics for Chemists</t>
  </si>
  <si>
    <t>bevbiol3b17ea</t>
  </si>
  <si>
    <t xml:space="preserve">Bevezetés a biológiába 3. </t>
  </si>
  <si>
    <t>Tóth Attila</t>
  </si>
  <si>
    <t>Introduction to Biology 3.</t>
  </si>
  <si>
    <t>molgenk17em</t>
  </si>
  <si>
    <t>Fejlődés és Molekuláris genetika</t>
  </si>
  <si>
    <t>Vellai Tibor</t>
  </si>
  <si>
    <t>Developmental and Molecular Genetics</t>
  </si>
  <si>
    <t>kemjavak17em</t>
  </si>
  <si>
    <t>Kémiai adatfeldolgozás Java nyelven</t>
  </si>
  <si>
    <t>Chemical Data Processing by Java Programs</t>
  </si>
  <si>
    <t>kiegfiz1f17em</t>
  </si>
  <si>
    <t>Kiegészítő fejezetek a fizikából I.</t>
  </si>
  <si>
    <t>Kürti Jenő</t>
  </si>
  <si>
    <t>Supplementary Chapters in Physics II. (Relativity)</t>
  </si>
  <si>
    <t>kiegfiz2f17em</t>
  </si>
  <si>
    <t>Kiegészítő fejezetek a fizikából II.</t>
  </si>
  <si>
    <t>Supplementary Chapters in Physics I. (Classical Mechanics – Quantum Mechanics)</t>
  </si>
  <si>
    <t>kvmechk17em</t>
  </si>
  <si>
    <t>Kvantummechanika előadás</t>
  </si>
  <si>
    <t>Surján Péter</t>
  </si>
  <si>
    <t>Quantum Mechanics</t>
  </si>
  <si>
    <t>kvmechk17gm</t>
  </si>
  <si>
    <t>Kvantummechanika gyakorlat</t>
  </si>
  <si>
    <t>Quantum Mechanics Practice</t>
  </si>
  <si>
    <t>labviewk17gm</t>
  </si>
  <si>
    <t>LabVIEW programozás</t>
  </si>
  <si>
    <t>Vesztergom Soma</t>
  </si>
  <si>
    <t>LabVIEW Programing</t>
  </si>
  <si>
    <t>numkemk17em</t>
  </si>
  <si>
    <t>Numerikus módszerek a kémiában előadás</t>
  </si>
  <si>
    <t>Császár Attila</t>
  </si>
  <si>
    <t>Numerical Methods in Chemistry – Lecture</t>
  </si>
  <si>
    <t>numkemk17gm</t>
  </si>
  <si>
    <t>Numerikus módszerek a kémiában gyakorlat</t>
  </si>
  <si>
    <t>Numerical Methods in Chemistry – Practice</t>
  </si>
  <si>
    <t>scriptingk17gm</t>
  </si>
  <si>
    <t>Scripting</t>
  </si>
  <si>
    <t>talajkork17em</t>
  </si>
  <si>
    <t>Talaj és környezet</t>
  </si>
  <si>
    <t>Szalai Zoltán</t>
  </si>
  <si>
    <t>Soil and Environment</t>
  </si>
  <si>
    <t>unixk17gm</t>
  </si>
  <si>
    <t>Unix haladóknak</t>
  </si>
  <si>
    <t>Jákli Imre</t>
  </si>
  <si>
    <t>Advanced UNIX</t>
  </si>
  <si>
    <t>vegymuvk17em</t>
  </si>
  <si>
    <t>Vegyipari művelettan</t>
  </si>
  <si>
    <t>Chemical Unit Operations</t>
  </si>
  <si>
    <t>kemometk17em</t>
  </si>
  <si>
    <t>Kemometria</t>
  </si>
  <si>
    <t>Chemometrics</t>
  </si>
  <si>
    <t>alknmrk17em</t>
  </si>
  <si>
    <t>Alkalmazott NMR spektroszkópia</t>
  </si>
  <si>
    <t>Csámpai Antal</t>
  </si>
  <si>
    <t>Applied NMR Spectroscopy</t>
  </si>
  <si>
    <t>szvtlennanok17em</t>
  </si>
  <si>
    <t>Szervetlen nanonorendszerek</t>
  </si>
  <si>
    <t>Inorganic Nanosystems</t>
  </si>
  <si>
    <t>biolpeptk17em</t>
  </si>
  <si>
    <t>Biológiailag aktív peptidek</t>
  </si>
  <si>
    <t>Mező Gábor</t>
  </si>
  <si>
    <t>Biologically Active Peptides</t>
  </si>
  <si>
    <t>gyogyszipk17em</t>
  </si>
  <si>
    <t>Gyógyszeripari kutatás és fejlesztés</t>
  </si>
  <si>
    <t>R&amp;D in Pharmaceutical Industry</t>
  </si>
  <si>
    <t>polimerk17em</t>
  </si>
  <si>
    <t>Polimerek tervezett szintézise</t>
  </si>
  <si>
    <t>Iván Béla</t>
  </si>
  <si>
    <t>Designed Synthesis of Polymers</t>
  </si>
  <si>
    <t>szenhidratk17em</t>
  </si>
  <si>
    <t>Szénhidrátkémia</t>
  </si>
  <si>
    <t>Zsoldosné Mády Virág</t>
  </si>
  <si>
    <t>Carbohydrate Chemistry</t>
  </si>
  <si>
    <t>szervspktk17em</t>
  </si>
  <si>
    <t>Szerves spektroszkópia</t>
  </si>
  <si>
    <t>Vass Elemér</t>
  </si>
  <si>
    <t xml:space="preserve">Organic Spectroscopy </t>
  </si>
  <si>
    <t>totalszintk17em</t>
  </si>
  <si>
    <t>Totálszintézisek klasszikusai</t>
  </si>
  <si>
    <t>Soós Tibor</t>
  </si>
  <si>
    <t>Classical Fullsyntheses</t>
  </si>
  <si>
    <t>zoldkemk17em</t>
  </si>
  <si>
    <t>Zöldkémia</t>
  </si>
  <si>
    <t>Novák Zoltán</t>
  </si>
  <si>
    <t>Green Chemistry</t>
  </si>
  <si>
    <t>speclab1k17lm</t>
  </si>
  <si>
    <t>Kémiai speciális labor A</t>
  </si>
  <si>
    <t>Special laboratory practice in chemistry A</t>
  </si>
  <si>
    <t>speclab2k17lm</t>
  </si>
  <si>
    <t>Kémiai speciális labor B</t>
  </si>
  <si>
    <t>Special laboratory practice in chemistry B</t>
  </si>
  <si>
    <t>vizlevk17em</t>
  </si>
  <si>
    <t>A levegő és vízkörnyezet minősítése</t>
  </si>
  <si>
    <t>Chemical Analysis of Air and Water Environments</t>
  </si>
  <si>
    <t>magkemk17em</t>
  </si>
  <si>
    <t>A magkémia alkalmazásai</t>
  </si>
  <si>
    <t>Applications of Nuclear Chemistry</t>
  </si>
  <si>
    <t>szuprak17em</t>
  </si>
  <si>
    <t>Anyagszerkezet-vizsgálati módszerek B: szupramolekuláris mérettartomány</t>
  </si>
  <si>
    <t>Sinkó Katalin</t>
  </si>
  <si>
    <t>Investigation Methods of Material Structures B: supramolecular scale</t>
  </si>
  <si>
    <t>dusatomk17em</t>
  </si>
  <si>
    <t>Dúsításos módszerek az atomspektrometriában</t>
  </si>
  <si>
    <t>Zihné Perényi Katalin</t>
  </si>
  <si>
    <t>Preconcentration Methods in Atomic Spectrometry</t>
  </si>
  <si>
    <t>elelmanalk17em</t>
  </si>
  <si>
    <t>Élelmiszeranalitika</t>
  </si>
  <si>
    <t>Mihucz Viktor</t>
  </si>
  <si>
    <t>Food Analysis</t>
  </si>
  <si>
    <t>elvtechk17em</t>
  </si>
  <si>
    <t>Elválasztástechnika</t>
  </si>
  <si>
    <t>Eke Zsuzsanna</t>
  </si>
  <si>
    <t>Separation Techniques</t>
  </si>
  <si>
    <t>gyanalk17em</t>
  </si>
  <si>
    <t>Gyógyszeranalitika</t>
  </si>
  <si>
    <t>Csörgeiné Kurin Krisztina</t>
  </si>
  <si>
    <t>Analysis of Pharmaceutics</t>
  </si>
  <si>
    <t>elelmanalk17lm</t>
  </si>
  <si>
    <t>Bevezetés az élelmiszeranalitikába labor</t>
  </si>
  <si>
    <t>Introduction to Food Analysis Lab</t>
  </si>
  <si>
    <t>iso9000k17em</t>
  </si>
  <si>
    <t>ISO 9000: minőség-biztosítás és analitikai kémia</t>
  </si>
  <si>
    <t>Varga Imre Péter</t>
  </si>
  <si>
    <t>ISO 9000 and Analytical Chemist</t>
  </si>
  <si>
    <t>kornyanalk17em</t>
  </si>
  <si>
    <t>Környezetanalitika</t>
  </si>
  <si>
    <t>Záray Gyula</t>
  </si>
  <si>
    <t>Environmental Analytical Chemistry</t>
  </si>
  <si>
    <t>levegokemk17em</t>
  </si>
  <si>
    <t>Levegőkémia</t>
  </si>
  <si>
    <t>Chemistry of Air</t>
  </si>
  <si>
    <t>magkemlk17lm</t>
  </si>
  <si>
    <t>Magkémia Labor</t>
  </si>
  <si>
    <t>Radioanalytical Chemistry Laboratory</t>
  </si>
  <si>
    <t>mikroanalk17em</t>
  </si>
  <si>
    <t>Mikroanalitikai méréstechnikák</t>
  </si>
  <si>
    <t>Microanalytical Measurement Techniques</t>
  </si>
  <si>
    <t>mintaelok17em</t>
  </si>
  <si>
    <t>Mintavételi és minta-előkészítési módszerek az analitikai kémiában</t>
  </si>
  <si>
    <t>Tatár Enikő</t>
  </si>
  <si>
    <t>Sampling and Sample Preparation Methods in Analytical Chemistry</t>
  </si>
  <si>
    <t>elektroank17em</t>
  </si>
  <si>
    <t>Modern elektroanalitikai módszerek</t>
  </si>
  <si>
    <t>Modern Electroanalytical Methods</t>
  </si>
  <si>
    <t>mossbak17em</t>
  </si>
  <si>
    <t>Mössbauer-spektroszkópia alapja és alkalmazásai</t>
  </si>
  <si>
    <t>Kuzmann Ernő</t>
  </si>
  <si>
    <t>Mössbauer Spectroscopy: Principles and Applications</t>
  </si>
  <si>
    <t>nuklanalk17em</t>
  </si>
  <si>
    <t>Nagyérzékenységű nukleáris analitikai módszerek</t>
  </si>
  <si>
    <t>High Sensitivity Radioanalytical Methods</t>
  </si>
  <si>
    <t>muszanal2k17lm</t>
  </si>
  <si>
    <t>Nagyműszeres analitikai labor II.</t>
  </si>
  <si>
    <t>Instrumental Methods in Analytical Chemistry Lab II.</t>
  </si>
  <si>
    <t>nanokornyk17em</t>
  </si>
  <si>
    <t>Nanorendszerek a környezetben és hatásaik</t>
  </si>
  <si>
    <t>Nanosysystems and their Effects in Environment</t>
  </si>
  <si>
    <t>nannotechk17lm</t>
  </si>
  <si>
    <t>Nanotechnológia, nanorendszerek előállítása</t>
  </si>
  <si>
    <t>Nanotechonology, preparation of nano-size materials</t>
  </si>
  <si>
    <t>sugarkemk17em</t>
  </si>
  <si>
    <t>Sugárkémia és sugártechnológia</t>
  </si>
  <si>
    <t>Wojnárovits László</t>
  </si>
  <si>
    <t>Radiation Chemistry and Technology</t>
  </si>
  <si>
    <t>sugarvedk17em</t>
  </si>
  <si>
    <t>Sugárvédelem és nukleáris környezetvédelem</t>
  </si>
  <si>
    <t>Radiation Protection</t>
  </si>
  <si>
    <t>toxikolk17em</t>
  </si>
  <si>
    <t>Toxikológia</t>
  </si>
  <si>
    <t>Varró Petra</t>
  </si>
  <si>
    <t>Toxicology</t>
  </si>
  <si>
    <t>asztrokemk17em</t>
  </si>
  <si>
    <t>Asztrokémia</t>
  </si>
  <si>
    <t>Tarczay György</t>
  </si>
  <si>
    <t>Astrochemistry</t>
  </si>
  <si>
    <t>anyagtudk17em</t>
  </si>
  <si>
    <t>Az anyagtudomány új kémiai módszerei A</t>
  </si>
  <si>
    <t>New Chemical Methods in Material Science A</t>
  </si>
  <si>
    <t>nmrelmk17em</t>
  </si>
  <si>
    <t>Az NMR spektroszkópia elmélete és gyakorlati módszerei</t>
  </si>
  <si>
    <t>Theory and Experimental Methods of  NMR Spectroscopy</t>
  </si>
  <si>
    <t>sziliciumk17em</t>
  </si>
  <si>
    <t>Bevezetés a szilíciumorganikus kémiába</t>
  </si>
  <si>
    <t>Szalay Roland</t>
  </si>
  <si>
    <t>Introduction to Organosilicon Chemistry</t>
  </si>
  <si>
    <t>bioszvtlenk17em</t>
  </si>
  <si>
    <t>Bioszervetlen kémia</t>
  </si>
  <si>
    <t>Oltiné Varga Margit</t>
  </si>
  <si>
    <t>Bioinorganic Chemistry</t>
  </si>
  <si>
    <t>kromszarmk17em</t>
  </si>
  <si>
    <t>Kromatográfiás származékképzési eljárások</t>
  </si>
  <si>
    <t>Mörtl Mária</t>
  </si>
  <si>
    <t>Derivatization in Chromatography</t>
  </si>
  <si>
    <t>lezerkemk17em</t>
  </si>
  <si>
    <t>Lézerek a kémiában</t>
  </si>
  <si>
    <t>Lasers in chemistry</t>
  </si>
  <si>
    <t>modszerkk17em</t>
  </si>
  <si>
    <t>Modern szerkezetvizsgáló módszerek</t>
  </si>
  <si>
    <t>Modern Structural Research Methods</t>
  </si>
  <si>
    <t>modszerkk17lm</t>
  </si>
  <si>
    <t>Modern szerkezetvizsgáló módszerek gyakorlat</t>
  </si>
  <si>
    <t>Laboratory Excercises of Modern Structural Research Methods</t>
  </si>
  <si>
    <t>nmrggyakk17lm</t>
  </si>
  <si>
    <t>NMR- és MS-spektroszkópia, röntgendiffrakció</t>
  </si>
  <si>
    <t>Laboratory Praxis in NMR and Mass Spectroscopy and X-ray Diffraction</t>
  </si>
  <si>
    <t>nmropk17lm</t>
  </si>
  <si>
    <t>NMR operátori ismeretek</t>
  </si>
  <si>
    <t>Experimental NMR Spectroscopy</t>
  </si>
  <si>
    <t>nuklszerkk17em</t>
  </si>
  <si>
    <t>Nukláris szerkezetvizsgáló módszerek</t>
  </si>
  <si>
    <t>Nuclear Techniques  in Structural Chemistry</t>
  </si>
  <si>
    <t>optspektk17em</t>
  </si>
  <si>
    <t>Optikai spektroszkópia</t>
  </si>
  <si>
    <t>Optical Spectroscopy</t>
  </si>
  <si>
    <t>rtgdiffk17em</t>
  </si>
  <si>
    <t>Röntgendiffrakció</t>
  </si>
  <si>
    <t>Harmat Veronika</t>
  </si>
  <si>
    <t>X-ray Diffraction</t>
  </si>
  <si>
    <t>szilardnmrk17em</t>
  </si>
  <si>
    <t>Szilárd anyagok NMR spektroszkópiája</t>
  </si>
  <si>
    <t>NMR Spectroscopy of Solids</t>
  </si>
  <si>
    <t>szolgelk17em</t>
  </si>
  <si>
    <t>Szol-gél módszer</t>
  </si>
  <si>
    <t>Sol-Gel Method</t>
  </si>
  <si>
    <t>szupramolk17lm</t>
  </si>
  <si>
    <t>Szupramolekuláris szerkezetvizsgálati labor</t>
  </si>
  <si>
    <t>Supramolecular Stucture Research Laboratory</t>
  </si>
  <si>
    <t>tomegsp1k17em</t>
  </si>
  <si>
    <t>Tömegspektrometria</t>
  </si>
  <si>
    <t>Drahos László</t>
  </si>
  <si>
    <t>Mass Spectrometry</t>
  </si>
  <si>
    <t>tomegsp2k17em</t>
  </si>
  <si>
    <t>Tömegspektrometria: Tömegspektrométerek működése</t>
  </si>
  <si>
    <t>Bencze László</t>
  </si>
  <si>
    <t>Mass Spectrometry: Operation of Mass Spectrometers</t>
  </si>
  <si>
    <t>vakumtechk17em</t>
  </si>
  <si>
    <t>Vákuumtechnika</t>
  </si>
  <si>
    <t>Frigyes Dávid</t>
  </si>
  <si>
    <t>Vacuum Technology</t>
  </si>
  <si>
    <t>xrayk17lm</t>
  </si>
  <si>
    <t>X-ray Crystallography Practical</t>
  </si>
  <si>
    <t>feherjkrsztk17em</t>
  </si>
  <si>
    <t>A fehérjekrisztallográfia módszerei</t>
  </si>
  <si>
    <t>Methods of Protein Crystallography</t>
  </si>
  <si>
    <t>biolpept2k17em</t>
  </si>
  <si>
    <t>Biológiailag aktív peptidek kémiai és funkcionális jellemzése in vitro</t>
  </si>
  <si>
    <t>Bősze Szilvia</t>
  </si>
  <si>
    <t>Chemical and Functional Characterisation of Biologically Active Peptides in Vitro</t>
  </si>
  <si>
    <t>biolpept2k17lm</t>
  </si>
  <si>
    <t>Biológiailag aktív peptidek kémiai és funkcionális jellemzése in vitro, laboratóriumi gyakorlat</t>
  </si>
  <si>
    <t>Chemical and Functional Characterisation of Biologically Active Peptides in Vitro Laboratory</t>
  </si>
  <si>
    <t>biomolkemk17em</t>
  </si>
  <si>
    <t>Biomolekuláris kémia</t>
  </si>
  <si>
    <t>Biomolecular Chemistry</t>
  </si>
  <si>
    <t>biomsk17em</t>
  </si>
  <si>
    <t>Biomolekuláris tömegspektrometria</t>
  </si>
  <si>
    <t>Schlosser Gitta</t>
  </si>
  <si>
    <t>Biomolecular Mass Spectrometry</t>
  </si>
  <si>
    <t>bionmrk17vm</t>
  </si>
  <si>
    <t>BioNMR spektroszkópia</t>
  </si>
  <si>
    <t>BioNMR Spectroscopy</t>
  </si>
  <si>
    <t>feherjanalk17em</t>
  </si>
  <si>
    <t>Fehérje alapú gyógyszer hatóanyagok analitikája</t>
  </si>
  <si>
    <t>Urbányi Zoltán</t>
  </si>
  <si>
    <t>Analysis of Protein Drug Substances</t>
  </si>
  <si>
    <t>feherjspekk17em</t>
  </si>
  <si>
    <t>Fehérjék és peptidek térszerkezet-vizsgálata spektroszkópiai módszerekkel</t>
  </si>
  <si>
    <t>Structural Investigation of Proteins and Peptides by Spectroscopic Methods</t>
  </si>
  <si>
    <t>termszervk17lm</t>
  </si>
  <si>
    <t>Gyakorlatok a természetes szénvegyületek köréből</t>
  </si>
  <si>
    <t>Bánóczi Zoltán</t>
  </si>
  <si>
    <t>Practicals in Natural Compounds</t>
  </si>
  <si>
    <t>gyogyszerk1k17em</t>
  </si>
  <si>
    <t>Gyógyszerek szerkezete és hatása I.</t>
  </si>
  <si>
    <t>Structure - Function of Drugs I</t>
  </si>
  <si>
    <t>gyogyszerk2k17em</t>
  </si>
  <si>
    <t>Gyógyszerek szerkezete és hatása II.</t>
  </si>
  <si>
    <t>Structure - Function of Drugs II</t>
  </si>
  <si>
    <t>kombkemk17em</t>
  </si>
  <si>
    <t>Kombinatorikus kémia</t>
  </si>
  <si>
    <t>Dibó Gábor</t>
  </si>
  <si>
    <t>Combinatorial Chemistry</t>
  </si>
  <si>
    <t>molinfok17gm</t>
  </si>
  <si>
    <t>Molekuláris informatika gyakorlat</t>
  </si>
  <si>
    <t>Molecular Informatics Practice</t>
  </si>
  <si>
    <t>polimerlk17lm</t>
  </si>
  <si>
    <t>Polimer kémiai laboratóriumi gyakorlat</t>
  </si>
  <si>
    <t>Polymer Chemistry Laboratory</t>
  </si>
  <si>
    <t>szamszervk17em</t>
  </si>
  <si>
    <t>Számítási szerves kémia</t>
  </si>
  <si>
    <t>Computational Organic Chemistry</t>
  </si>
  <si>
    <t>szamgyogyk17em</t>
  </si>
  <si>
    <t>Számítógépes gyógyszertervezés</t>
  </si>
  <si>
    <t>Keserű György</t>
  </si>
  <si>
    <t>Computer Assisted Drug Discovery</t>
  </si>
  <si>
    <t>szervsznt2k17lm</t>
  </si>
  <si>
    <t>Szerves kémiai szintézisek: mikromérettől a félüzemi méretig II.</t>
  </si>
  <si>
    <t>Organic Syntheses from Microscale to Industrial Scale II.</t>
  </si>
  <si>
    <t>zoldkemk17lm</t>
  </si>
  <si>
    <t>Zöldkémiai labor</t>
  </si>
  <si>
    <t>Green Chemistry Laboratory Practice</t>
  </si>
  <si>
    <t>langokk17em</t>
  </si>
  <si>
    <t>A lángok kémiája és fizikája</t>
  </si>
  <si>
    <t>Turányi Tamás</t>
  </si>
  <si>
    <t>The Chemistry and Physics of Flames</t>
  </si>
  <si>
    <t>montecarlok17em</t>
  </si>
  <si>
    <t>A Monte Carlo számítógépes szimulációs módszer és határfelületi alkalmazásai</t>
  </si>
  <si>
    <t>Jedlovszky Pál</t>
  </si>
  <si>
    <t>The Monte Carlo Simulation Method and its Interfacial Applications</t>
  </si>
  <si>
    <t>alkszimk17em</t>
  </si>
  <si>
    <t>Alkalmazott számítógépes szimulációk</t>
  </si>
  <si>
    <t>Applied Computer Simulations</t>
  </si>
  <si>
    <t>autoelektrk17lm</t>
  </si>
  <si>
    <t>Automatizált mérési módszerek az elektrokémia és a korróziókutatásában</t>
  </si>
  <si>
    <t>Automated Instrumental Techniques in Electrochemistry and Corrosion Science</t>
  </si>
  <si>
    <t>anyagtud2k17em</t>
  </si>
  <si>
    <t>Az anyagtudomány új kémiai módszerei B</t>
  </si>
  <si>
    <t>New Chemical Methods in Materials Science B</t>
  </si>
  <si>
    <t>xpsk17em</t>
  </si>
  <si>
    <t>Az XPS alapjai és felületkémiai alkalmazásai</t>
  </si>
  <si>
    <t>The XPS Technique and its Application</t>
  </si>
  <si>
    <t>biokompk17em</t>
  </si>
  <si>
    <t>Biokompatibilis felületek</t>
  </si>
  <si>
    <t>Biocompatible Surfaces</t>
  </si>
  <si>
    <t>elektro1k17em</t>
  </si>
  <si>
    <t>Elektrokémia</t>
  </si>
  <si>
    <t>Electrochemistry</t>
  </si>
  <si>
    <t>elektro2k17em</t>
  </si>
  <si>
    <t>Elektrokémiai fémleválasztás</t>
  </si>
  <si>
    <t>Péter László</t>
  </si>
  <si>
    <t>Electrodeposition of Metals</t>
  </si>
  <si>
    <t>elektszekrk17em</t>
  </si>
  <si>
    <t>Elektronszerkezet számítási módszerei előadás</t>
  </si>
  <si>
    <t>Szalay Péter</t>
  </si>
  <si>
    <t>Computational Methods for Electronic Structure</t>
  </si>
  <si>
    <t>elektszekrk17gm</t>
  </si>
  <si>
    <t>Elektronszerkezet számítási módszerei gyakorlat</t>
  </si>
  <si>
    <t>Practice in Computational Methods for Electronic Structure</t>
  </si>
  <si>
    <t>elektkolk17em</t>
  </si>
  <si>
    <t>Elektrosztatikus kölcsönhatások kolloid rendszerekben</t>
  </si>
  <si>
    <t>Gilányi Tibor</t>
  </si>
  <si>
    <t>Electrostatic Interactions in Colloid Systems</t>
  </si>
  <si>
    <t>rekciodink17em</t>
  </si>
  <si>
    <t>Elemi reakciódinamika</t>
  </si>
  <si>
    <t>Elementary Reaction Dynamics</t>
  </si>
  <si>
    <t>engtermk17em</t>
  </si>
  <si>
    <t>Engineering thermodynamics</t>
  </si>
  <si>
    <t>Engineering Thermodynamics</t>
  </si>
  <si>
    <t>fizkemlabk17em</t>
  </si>
  <si>
    <t>Fizikai kémiai laboratóriumi mérések elméleti háttere: modern kísérleti módszerek a fizikai kémiában</t>
  </si>
  <si>
    <t>Theoretical Aspects of Some Modern Experimental Methods in Physical Chemistry</t>
  </si>
  <si>
    <t>fotokemk17em</t>
  </si>
  <si>
    <t>Fotofizika és fotokémiai kinetika</t>
  </si>
  <si>
    <t>Demeter Attila</t>
  </si>
  <si>
    <t>Photophysical and Photochemical Kinetics</t>
  </si>
  <si>
    <t>hatarfelk17em</t>
  </si>
  <si>
    <t>Határfelületi kémia</t>
  </si>
  <si>
    <t>Interfacial Chemistry</t>
  </si>
  <si>
    <t>kolgyogyk17em</t>
  </si>
  <si>
    <t>Kolloidális gyógyszerhordozók stabilitása</t>
  </si>
  <si>
    <t>Csempesz Ferenc</t>
  </si>
  <si>
    <t>Physical Stability Colloidal Drug Carriers</t>
  </si>
  <si>
    <t>korszkolk17lm</t>
  </si>
  <si>
    <t>Korszerű kolloid- és felületkémiai vizsgálati módszerek</t>
  </si>
  <si>
    <t>Modern Investigation Methods in Colloid Chemistry</t>
  </si>
  <si>
    <t>kolcskolk17em</t>
  </si>
  <si>
    <t>Kölcsönhatások kolloid- és nanorendszerekben</t>
  </si>
  <si>
    <t>Interactions in Colloid and Nanosize Systems</t>
  </si>
  <si>
    <t>kvkmodelk17gm</t>
  </si>
  <si>
    <t>Kvantumkémiai molekulamodellezés a gyakorlatban</t>
  </si>
  <si>
    <t>Quantum Chemistry in Practice</t>
  </si>
  <si>
    <t>amfipatk17em</t>
  </si>
  <si>
    <t>Makromolekulák és amfipatikus anyagok közötti kölcsönhatás oldatokban</t>
  </si>
  <si>
    <t>Mészáros Róbert</t>
  </si>
  <si>
    <t>Bulk and Surface Interaction Between Macromolecules and Surfactants</t>
  </si>
  <si>
    <t>biopolimk17em</t>
  </si>
  <si>
    <t>Makromolekulák és biopolimerek önszerveződő rendszerei</t>
  </si>
  <si>
    <t>Self- Organized Systems of Macromolecules and Biopolymers</t>
  </si>
  <si>
    <t>makromolk17em</t>
  </si>
  <si>
    <t>Makromolekulák határfelületi viselkedése</t>
  </si>
  <si>
    <t>Interfacial Behaviour of Macromolecules</t>
  </si>
  <si>
    <t>metastabk17em</t>
  </si>
  <si>
    <t>Metastabil folyadékok</t>
  </si>
  <si>
    <t>Imre Attila</t>
  </si>
  <si>
    <t>Metastable Liquids</t>
  </si>
  <si>
    <t>molforgk17em</t>
  </si>
  <si>
    <t>Molekulaforgások kvantummechanikája</t>
  </si>
  <si>
    <t>Quantum Mechanics of Molecular Rotations</t>
  </si>
  <si>
    <t>molszerkk17em</t>
  </si>
  <si>
    <t>Molekulák elektronszerkezete</t>
  </si>
  <si>
    <t>Electronic Structure of Molecules</t>
  </si>
  <si>
    <t>molrezgk17em</t>
  </si>
  <si>
    <t>Molekularezgések kvantummechanikája</t>
  </si>
  <si>
    <t>Quantum Mechanics of Molecular Vibrations</t>
  </si>
  <si>
    <t>kinetikak17em</t>
  </si>
  <si>
    <t>Reakciókinetika</t>
  </si>
  <si>
    <t>Reaction Kinetics</t>
  </si>
  <si>
    <t>rmechk17em</t>
  </si>
  <si>
    <t>Reakciómechanizmusok vizsgálata</t>
  </si>
  <si>
    <t xml:space="preserve">Analysis of Kinetic Reaction Mechanisms </t>
  </si>
  <si>
    <t>kondenzk17em</t>
  </si>
  <si>
    <t>Rendezetlenség kondenzált fázisokban</t>
  </si>
  <si>
    <t>Pusztai László</t>
  </si>
  <si>
    <t>Disorder in Condensed Phases</t>
  </si>
  <si>
    <t>statmechk17em</t>
  </si>
  <si>
    <t>Statisztikus mechanika</t>
  </si>
  <si>
    <t>Baranyai András</t>
  </si>
  <si>
    <t>Statistical Mechanics</t>
  </si>
  <si>
    <t>mereselmk17gm</t>
  </si>
  <si>
    <t>Számítógépes méréstechnika-elektronikai, informatikai és méréselméleti alapok vegyészeknek</t>
  </si>
  <si>
    <t>Computers, Electronics and Measurements</t>
  </si>
  <si>
    <t>szerkelmk17em</t>
  </si>
  <si>
    <t>Szerkezetvizsgáló módszerek elmélete</t>
  </si>
  <si>
    <t>Quantum Mechanical Foundation of Structure Determining Methods</t>
  </si>
  <si>
    <t>tenzidk17em</t>
  </si>
  <si>
    <t>Tenzidek önszerveződése oldatban</t>
  </si>
  <si>
    <t>Self-assocation of Surfactants in Solution</t>
  </si>
  <si>
    <t>molszimk17em</t>
  </si>
  <si>
    <t>Molekuláris szimmetriák matematikája</t>
  </si>
  <si>
    <t>Mathematics of Molecular Symmetry</t>
  </si>
  <si>
    <t>A tárgyak helye az ajánlott (legkorábbi) szemesztert jelöli.</t>
  </si>
  <si>
    <t>Szakmai alapozó ismeretek (8 kredit)</t>
  </si>
  <si>
    <t>Választandó a kötelezően választható tárgyak listájából (6 kredit)</t>
  </si>
  <si>
    <t>Osztatlan matematikatanár képzés (2020-tól)</t>
  </si>
  <si>
    <t>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</si>
</sst>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;;;@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20"/>
      <name val="Arial"/>
      <family val="2"/>
    </font>
    <font>
      <b/>
      <sz val="10"/>
      <color indexed="10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53"/>
      <name val="Arial"/>
      <family val="2"/>
    </font>
    <font>
      <b/>
      <sz val="10"/>
      <color indexed="62"/>
      <name val="Arial"/>
      <family val="2"/>
    </font>
    <font>
      <b/>
      <sz val="10"/>
      <color indexed="55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9" tint="-0.24997000396251678"/>
      <name val="Arial"/>
      <family val="2"/>
    </font>
    <font>
      <b/>
      <sz val="10"/>
      <color theme="5"/>
      <name val="Arial"/>
      <family val="2"/>
    </font>
    <font>
      <b/>
      <sz val="10"/>
      <color theme="4"/>
      <name val="Arial"/>
      <family val="2"/>
    </font>
    <font>
      <b/>
      <sz val="10"/>
      <color theme="0" tint="-0.3499799966812134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/>
      <top style="thin"/>
      <bottom style="dotted"/>
    </border>
    <border>
      <left style="thin"/>
      <right style="medium"/>
      <top style="thin"/>
      <bottom/>
    </border>
    <border>
      <left style="thin"/>
      <right style="medium"/>
      <top style="thin"/>
      <bottom style="dotted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/>
      <right/>
      <top style="medium"/>
      <bottom style="thin"/>
    </border>
    <border>
      <left/>
      <right style="medium"/>
      <top/>
      <bottom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/>
      <right style="medium">
        <color indexed="8"/>
      </right>
      <top style="thin">
        <color indexed="63"/>
      </top>
      <bottom style="thin">
        <color indexed="8"/>
      </bottom>
    </border>
    <border>
      <left style="thin">
        <color indexed="63"/>
      </left>
      <right style="medium">
        <color indexed="63"/>
      </right>
      <top/>
      <bottom style="thin">
        <color indexed="63"/>
      </bottom>
    </border>
    <border>
      <left style="thin"/>
      <right style="medium"/>
      <top style="thin">
        <color indexed="63"/>
      </top>
      <bottom/>
    </border>
    <border>
      <left style="thin">
        <color indexed="63"/>
      </left>
      <right style="medium">
        <color indexed="63"/>
      </right>
      <top style="thin">
        <color indexed="63"/>
      </top>
      <bottom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double"/>
    </border>
    <border>
      <left/>
      <right style="medium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5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2" xfId="58" applyFont="1" applyFill="1" applyBorder="1" applyAlignment="1">
      <alignment vertical="center"/>
      <protection/>
    </xf>
    <xf numFmtId="0" fontId="33" fillId="0" borderId="0" xfId="56">
      <alignment/>
      <protection/>
    </xf>
    <xf numFmtId="0" fontId="2" fillId="33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left" vertical="center"/>
    </xf>
    <xf numFmtId="166" fontId="51" fillId="34" borderId="13" xfId="0" applyNumberFormat="1" applyFont="1" applyFill="1" applyBorder="1" applyAlignment="1">
      <alignment horizontal="center" vertical="center"/>
    </xf>
    <xf numFmtId="166" fontId="51" fillId="34" borderId="11" xfId="0" applyNumberFormat="1" applyFont="1" applyFill="1" applyBorder="1" applyAlignment="1">
      <alignment horizontal="center" vertical="center"/>
    </xf>
    <xf numFmtId="166" fontId="51" fillId="34" borderId="10" xfId="0" applyNumberFormat="1" applyFont="1" applyFill="1" applyBorder="1" applyAlignment="1">
      <alignment horizontal="center" vertical="center"/>
    </xf>
    <xf numFmtId="166" fontId="52" fillId="34" borderId="13" xfId="0" applyNumberFormat="1" applyFont="1" applyFill="1" applyBorder="1" applyAlignment="1">
      <alignment horizontal="center" vertical="center"/>
    </xf>
    <xf numFmtId="166" fontId="52" fillId="34" borderId="11" xfId="0" applyNumberFormat="1" applyFont="1" applyFill="1" applyBorder="1" applyAlignment="1">
      <alignment horizontal="center" vertical="center"/>
    </xf>
    <xf numFmtId="166" fontId="52" fillId="34" borderId="10" xfId="0" applyNumberFormat="1" applyFont="1" applyFill="1" applyBorder="1" applyAlignment="1">
      <alignment horizontal="center" vertical="center"/>
    </xf>
    <xf numFmtId="166" fontId="53" fillId="34" borderId="13" xfId="0" applyNumberFormat="1" applyFont="1" applyFill="1" applyBorder="1" applyAlignment="1">
      <alignment horizontal="center" vertical="center"/>
    </xf>
    <xf numFmtId="166" fontId="53" fillId="34" borderId="11" xfId="0" applyNumberFormat="1" applyFont="1" applyFill="1" applyBorder="1" applyAlignment="1">
      <alignment horizontal="center" vertical="center"/>
    </xf>
    <xf numFmtId="166" fontId="53" fillId="34" borderId="10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0" fontId="4" fillId="0" borderId="13" xfId="58" applyFont="1" applyFill="1" applyBorder="1" applyAlignment="1">
      <alignment horizontal="center" vertical="center"/>
      <protection/>
    </xf>
    <xf numFmtId="0" fontId="0" fillId="0" borderId="11" xfId="58" applyFont="1" applyFill="1" applyBorder="1" applyAlignment="1">
      <alignment horizontal="center" vertical="center"/>
      <protection/>
    </xf>
    <xf numFmtId="0" fontId="0" fillId="0" borderId="13" xfId="58" applyFont="1" applyFill="1" applyBorder="1" applyAlignment="1">
      <alignment horizontal="center" vertical="center"/>
      <protection/>
    </xf>
    <xf numFmtId="0" fontId="2" fillId="35" borderId="13" xfId="58" applyFont="1" applyFill="1" applyBorder="1" applyAlignment="1">
      <alignment horizontal="center" vertical="center"/>
      <protection/>
    </xf>
    <xf numFmtId="0" fontId="9" fillId="0" borderId="16" xfId="0" applyFont="1" applyFill="1" applyBorder="1" applyAlignment="1">
      <alignment horizontal="left" vertical="center" wrapText="1"/>
    </xf>
    <xf numFmtId="0" fontId="2" fillId="35" borderId="11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58" applyFont="1" applyFill="1" applyBorder="1" applyAlignment="1">
      <alignment horizontal="center" vertical="center"/>
      <protection/>
    </xf>
    <xf numFmtId="0" fontId="2" fillId="35" borderId="13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vertical="center"/>
    </xf>
    <xf numFmtId="0" fontId="4" fillId="35" borderId="13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2" fillId="0" borderId="20" xfId="58" applyFont="1" applyFill="1" applyBorder="1" applyAlignment="1">
      <alignment horizontal="center" vertical="center"/>
      <protection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166" fontId="2" fillId="34" borderId="25" xfId="0" applyNumberFormat="1" applyFont="1" applyFill="1" applyBorder="1" applyAlignment="1">
      <alignment horizontal="center" vertical="center"/>
    </xf>
    <xf numFmtId="166" fontId="2" fillId="34" borderId="26" xfId="0" applyNumberFormat="1" applyFont="1" applyFill="1" applyBorder="1" applyAlignment="1">
      <alignment horizontal="center" vertical="center"/>
    </xf>
    <xf numFmtId="166" fontId="2" fillId="34" borderId="27" xfId="0" applyNumberFormat="1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166" fontId="52" fillId="36" borderId="11" xfId="0" applyNumberFormat="1" applyFont="1" applyFill="1" applyBorder="1" applyAlignment="1">
      <alignment horizontal="center" vertical="center"/>
    </xf>
    <xf numFmtId="166" fontId="52" fillId="36" borderId="10" xfId="0" applyNumberFormat="1" applyFont="1" applyFill="1" applyBorder="1" applyAlignment="1">
      <alignment horizontal="center" vertical="center"/>
    </xf>
    <xf numFmtId="166" fontId="53" fillId="36" borderId="11" xfId="0" applyNumberFormat="1" applyFont="1" applyFill="1" applyBorder="1" applyAlignment="1">
      <alignment horizontal="center" vertical="center"/>
    </xf>
    <xf numFmtId="166" fontId="53" fillId="36" borderId="10" xfId="0" applyNumberFormat="1" applyFont="1" applyFill="1" applyBorder="1" applyAlignment="1">
      <alignment horizontal="center" vertical="center"/>
    </xf>
    <xf numFmtId="166" fontId="51" fillId="36" borderId="11" xfId="0" applyNumberFormat="1" applyFont="1" applyFill="1" applyBorder="1" applyAlignment="1">
      <alignment horizontal="center" vertical="center"/>
    </xf>
    <xf numFmtId="166" fontId="51" fillId="36" borderId="10" xfId="0" applyNumberFormat="1" applyFont="1" applyFill="1" applyBorder="1" applyAlignment="1">
      <alignment horizontal="center" vertical="center"/>
    </xf>
    <xf numFmtId="166" fontId="2" fillId="36" borderId="26" xfId="0" applyNumberFormat="1" applyFont="1" applyFill="1" applyBorder="1" applyAlignment="1">
      <alignment horizontal="center" vertical="center"/>
    </xf>
    <xf numFmtId="166" fontId="2" fillId="36" borderId="27" xfId="0" applyNumberFormat="1" applyFont="1" applyFill="1" applyBorder="1" applyAlignment="1">
      <alignment horizontal="center" vertical="center"/>
    </xf>
    <xf numFmtId="166" fontId="52" fillId="36" borderId="13" xfId="0" applyNumberFormat="1" applyFont="1" applyFill="1" applyBorder="1" applyAlignment="1">
      <alignment horizontal="center" vertical="center"/>
    </xf>
    <xf numFmtId="166" fontId="53" fillId="36" borderId="13" xfId="0" applyNumberFormat="1" applyFont="1" applyFill="1" applyBorder="1" applyAlignment="1">
      <alignment horizontal="center" vertical="center"/>
    </xf>
    <xf numFmtId="166" fontId="51" fillId="36" borderId="13" xfId="0" applyNumberFormat="1" applyFont="1" applyFill="1" applyBorder="1" applyAlignment="1">
      <alignment horizontal="center" vertical="center"/>
    </xf>
    <xf numFmtId="166" fontId="2" fillId="36" borderId="25" xfId="0" applyNumberFormat="1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center"/>
    </xf>
    <xf numFmtId="0" fontId="10" fillId="36" borderId="11" xfId="0" applyFont="1" applyFill="1" applyBorder="1" applyAlignment="1">
      <alignment horizontal="center"/>
    </xf>
    <xf numFmtId="0" fontId="10" fillId="36" borderId="10" xfId="0" applyFont="1" applyFill="1" applyBorder="1" applyAlignment="1">
      <alignment horizontal="center"/>
    </xf>
    <xf numFmtId="0" fontId="2" fillId="36" borderId="17" xfId="0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center"/>
    </xf>
    <xf numFmtId="0" fontId="2" fillId="36" borderId="21" xfId="0" applyFont="1" applyFill="1" applyBorder="1" applyAlignment="1">
      <alignment horizontal="center" vertical="center"/>
    </xf>
    <xf numFmtId="0" fontId="2" fillId="36" borderId="24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 quotePrefix="1">
      <alignment horizontal="left" vertical="center"/>
    </xf>
    <xf numFmtId="0" fontId="54" fillId="36" borderId="11" xfId="0" applyFont="1" applyFill="1" applyBorder="1" applyAlignment="1">
      <alignment horizontal="center" vertical="center"/>
    </xf>
    <xf numFmtId="0" fontId="0" fillId="0" borderId="15" xfId="58" applyFont="1" applyFill="1" applyBorder="1" applyAlignment="1">
      <alignment vertical="center"/>
      <protection/>
    </xf>
    <xf numFmtId="0" fontId="0" fillId="33" borderId="15" xfId="58" applyFont="1" applyFill="1" applyBorder="1" applyAlignment="1">
      <alignment vertical="center" wrapText="1"/>
      <protection/>
    </xf>
    <xf numFmtId="0" fontId="2" fillId="33" borderId="11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0" fillId="33" borderId="15" xfId="58" applyFont="1" applyFill="1" applyBorder="1" applyAlignment="1">
      <alignment vertical="center"/>
      <protection/>
    </xf>
    <xf numFmtId="0" fontId="0" fillId="0" borderId="12" xfId="58" applyFont="1" applyFill="1" applyBorder="1" applyAlignment="1">
      <alignment horizontal="left" vertical="center"/>
      <protection/>
    </xf>
    <xf numFmtId="0" fontId="0" fillId="0" borderId="15" xfId="58" applyFont="1" applyFill="1" applyBorder="1" applyAlignment="1">
      <alignment vertical="center" wrapText="1"/>
      <protection/>
    </xf>
    <xf numFmtId="0" fontId="0" fillId="33" borderId="11" xfId="0" applyFont="1" applyFill="1" applyBorder="1" applyAlignment="1">
      <alignment horizontal="left" vertical="center"/>
    </xf>
    <xf numFmtId="0" fontId="4" fillId="35" borderId="11" xfId="0" applyFont="1" applyFill="1" applyBorder="1" applyAlignment="1">
      <alignment horizontal="left" vertical="center"/>
    </xf>
    <xf numFmtId="0" fontId="4" fillId="35" borderId="10" xfId="0" applyFont="1" applyFill="1" applyBorder="1" applyAlignment="1">
      <alignment horizontal="left" vertical="center"/>
    </xf>
    <xf numFmtId="0" fontId="0" fillId="0" borderId="12" xfId="58" applyFont="1" applyFill="1" applyBorder="1" applyAlignment="1">
      <alignment horizontal="left" vertical="center" wrapText="1"/>
      <protection/>
    </xf>
    <xf numFmtId="0" fontId="4" fillId="35" borderId="13" xfId="58" applyFont="1" applyFill="1" applyBorder="1" applyAlignment="1">
      <alignment horizontal="center" vertical="center"/>
      <protection/>
    </xf>
    <xf numFmtId="0" fontId="0" fillId="0" borderId="28" xfId="58" applyFont="1" applyFill="1" applyBorder="1" applyAlignment="1">
      <alignment vertical="center"/>
      <protection/>
    </xf>
    <xf numFmtId="0" fontId="2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4" fillId="35" borderId="1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4" fillId="0" borderId="11" xfId="58" applyFont="1" applyFill="1" applyBorder="1" applyAlignment="1">
      <alignment horizontal="left" vertical="center"/>
      <protection/>
    </xf>
    <xf numFmtId="0" fontId="0" fillId="0" borderId="11" xfId="58" applyFont="1" applyFill="1" applyBorder="1" applyAlignment="1">
      <alignment horizontal="left" vertical="center"/>
      <protection/>
    </xf>
    <xf numFmtId="0" fontId="4" fillId="0" borderId="11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2" fillId="0" borderId="21" xfId="58" applyFont="1" applyFill="1" applyBorder="1" applyAlignment="1">
      <alignment horizontal="left" vertical="center"/>
      <protection/>
    </xf>
    <xf numFmtId="0" fontId="2" fillId="0" borderId="10" xfId="0" applyFont="1" applyFill="1" applyBorder="1" applyAlignment="1">
      <alignment horizontal="left" vertical="center"/>
    </xf>
    <xf numFmtId="0" fontId="4" fillId="0" borderId="10" xfId="58" applyFont="1" applyFill="1" applyBorder="1" applyAlignment="1">
      <alignment horizontal="left" vertical="center"/>
      <protection/>
    </xf>
    <xf numFmtId="0" fontId="0" fillId="0" borderId="10" xfId="58" applyFont="1" applyFill="1" applyBorder="1" applyAlignment="1">
      <alignment horizontal="left" vertical="center"/>
      <protection/>
    </xf>
    <xf numFmtId="0" fontId="0" fillId="33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2" fillId="0" borderId="24" xfId="58" applyFont="1" applyFill="1" applyBorder="1" applyAlignment="1">
      <alignment horizontal="left" vertical="center"/>
      <protection/>
    </xf>
    <xf numFmtId="0" fontId="2" fillId="0" borderId="11" xfId="58" applyFont="1" applyFill="1" applyBorder="1" applyAlignment="1">
      <alignment horizontal="left" vertical="center"/>
      <protection/>
    </xf>
    <xf numFmtId="0" fontId="2" fillId="35" borderId="11" xfId="0" applyFont="1" applyFill="1" applyBorder="1" applyAlignment="1">
      <alignment horizontal="left" vertical="center"/>
    </xf>
    <xf numFmtId="0" fontId="2" fillId="35" borderId="17" xfId="0" applyFont="1" applyFill="1" applyBorder="1" applyAlignment="1">
      <alignment horizontal="left" vertical="center"/>
    </xf>
    <xf numFmtId="0" fontId="0" fillId="35" borderId="11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10" xfId="58" applyFont="1" applyFill="1" applyBorder="1" applyAlignment="1">
      <alignment horizontal="left" vertical="center"/>
      <protection/>
    </xf>
    <xf numFmtId="0" fontId="2" fillId="35" borderId="10" xfId="0" applyFont="1" applyFill="1" applyBorder="1" applyAlignment="1">
      <alignment horizontal="left" vertical="center"/>
    </xf>
    <xf numFmtId="0" fontId="2" fillId="35" borderId="23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0" fillId="35" borderId="23" xfId="0" applyFont="1" applyFill="1" applyBorder="1" applyAlignment="1">
      <alignment horizontal="left" vertical="center"/>
    </xf>
    <xf numFmtId="0" fontId="2" fillId="36" borderId="29" xfId="58" applyFont="1" applyFill="1" applyBorder="1" applyAlignment="1">
      <alignment horizontal="left" vertical="center"/>
      <protection/>
    </xf>
    <xf numFmtId="0" fontId="2" fillId="36" borderId="12" xfId="58" applyFont="1" applyFill="1" applyBorder="1" applyAlignment="1">
      <alignment horizontal="left" vertical="center"/>
      <protection/>
    </xf>
    <xf numFmtId="0" fontId="0" fillId="0" borderId="10" xfId="0" applyFont="1" applyFill="1" applyBorder="1" applyAlignment="1">
      <alignment vertical="center"/>
    </xf>
    <xf numFmtId="0" fontId="2" fillId="36" borderId="12" xfId="58" applyFont="1" applyFill="1" applyBorder="1" applyAlignment="1">
      <alignment horizontal="left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vertical="center"/>
      <protection/>
    </xf>
    <xf numFmtId="0" fontId="0" fillId="0" borderId="0" xfId="55" applyFont="1" applyAlignment="1">
      <alignment horizontal="center"/>
      <protection/>
    </xf>
    <xf numFmtId="0" fontId="0" fillId="0" borderId="0" xfId="55" applyFont="1" applyFill="1" applyAlignment="1">
      <alignment horizontal="center"/>
      <protection/>
    </xf>
    <xf numFmtId="0" fontId="0" fillId="0" borderId="0" xfId="55" applyFont="1" applyFill="1">
      <alignment/>
      <protection/>
    </xf>
    <xf numFmtId="0" fontId="0" fillId="0" borderId="0" xfId="55">
      <alignment/>
      <protection/>
    </xf>
    <xf numFmtId="0" fontId="10" fillId="0" borderId="13" xfId="55" applyFont="1" applyBorder="1" applyAlignment="1">
      <alignment horizontal="center"/>
      <protection/>
    </xf>
    <xf numFmtId="0" fontId="10" fillId="0" borderId="11" xfId="55" applyFont="1" applyBorder="1" applyAlignment="1">
      <alignment horizontal="center"/>
      <protection/>
    </xf>
    <xf numFmtId="0" fontId="10" fillId="36" borderId="11" xfId="55" applyFont="1" applyFill="1" applyBorder="1" applyAlignment="1">
      <alignment horizontal="center"/>
      <protection/>
    </xf>
    <xf numFmtId="0" fontId="10" fillId="36" borderId="10" xfId="55" applyFont="1" applyFill="1" applyBorder="1" applyAlignment="1">
      <alignment horizontal="center"/>
      <protection/>
    </xf>
    <xf numFmtId="0" fontId="2" fillId="36" borderId="12" xfId="55" applyFont="1" applyFill="1" applyBorder="1" applyAlignment="1">
      <alignment vertical="center"/>
      <protection/>
    </xf>
    <xf numFmtId="0" fontId="0" fillId="0" borderId="0" xfId="55" applyFont="1" applyFill="1" applyAlignment="1">
      <alignment vertical="center"/>
      <protection/>
    </xf>
    <xf numFmtId="0" fontId="0" fillId="37" borderId="10" xfId="55" applyFont="1" applyFill="1" applyBorder="1" applyAlignment="1">
      <alignment vertical="center"/>
      <protection/>
    </xf>
    <xf numFmtId="0" fontId="2" fillId="33" borderId="13" xfId="55" applyFont="1" applyFill="1" applyBorder="1" applyAlignment="1">
      <alignment horizontal="center" vertical="center"/>
      <protection/>
    </xf>
    <xf numFmtId="0" fontId="2" fillId="33" borderId="11" xfId="55" applyFont="1" applyFill="1" applyBorder="1" applyAlignment="1">
      <alignment horizontal="center" vertical="center"/>
      <protection/>
    </xf>
    <xf numFmtId="0" fontId="2" fillId="36" borderId="11" xfId="55" applyFont="1" applyFill="1" applyBorder="1" applyAlignment="1">
      <alignment horizontal="center" vertical="center"/>
      <protection/>
    </xf>
    <xf numFmtId="0" fontId="2" fillId="36" borderId="10" xfId="55" applyFont="1" applyFill="1" applyBorder="1" applyAlignment="1">
      <alignment horizontal="center" vertical="center"/>
      <protection/>
    </xf>
    <xf numFmtId="0" fontId="2" fillId="0" borderId="13" xfId="55" applyFont="1" applyFill="1" applyBorder="1" applyAlignment="1">
      <alignment horizontal="center" vertical="center"/>
      <protection/>
    </xf>
    <xf numFmtId="0" fontId="2" fillId="0" borderId="11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15" xfId="55" applyFont="1" applyFill="1" applyBorder="1" applyAlignment="1">
      <alignment horizontal="center" vertical="center"/>
      <protection/>
    </xf>
    <xf numFmtId="0" fontId="2" fillId="0" borderId="10" xfId="55" applyFont="1" applyFill="1" applyBorder="1" applyAlignment="1">
      <alignment horizontal="center" vertical="center"/>
      <protection/>
    </xf>
    <xf numFmtId="0" fontId="0" fillId="33" borderId="16" xfId="55" applyFont="1" applyFill="1" applyBorder="1" applyAlignment="1">
      <alignment horizontal="left" vertical="center"/>
      <protection/>
    </xf>
    <xf numFmtId="0" fontId="0" fillId="0" borderId="10" xfId="55" applyFont="1" applyFill="1" applyBorder="1" applyAlignment="1">
      <alignment horizontal="left" vertical="center"/>
      <protection/>
    </xf>
    <xf numFmtId="166" fontId="52" fillId="34" borderId="13" xfId="55" applyNumberFormat="1" applyFont="1" applyFill="1" applyBorder="1" applyAlignment="1">
      <alignment horizontal="center" vertical="center"/>
      <protection/>
    </xf>
    <xf numFmtId="166" fontId="52" fillId="34" borderId="11" xfId="55" applyNumberFormat="1" applyFont="1" applyFill="1" applyBorder="1" applyAlignment="1">
      <alignment horizontal="center" vertical="center"/>
      <protection/>
    </xf>
    <xf numFmtId="166" fontId="52" fillId="36" borderId="11" xfId="55" applyNumberFormat="1" applyFont="1" applyFill="1" applyBorder="1" applyAlignment="1">
      <alignment horizontal="center" vertical="center"/>
      <protection/>
    </xf>
    <xf numFmtId="166" fontId="52" fillId="36" borderId="10" xfId="55" applyNumberFormat="1" applyFont="1" applyFill="1" applyBorder="1" applyAlignment="1">
      <alignment horizontal="center" vertical="center"/>
      <protection/>
    </xf>
    <xf numFmtId="0" fontId="2" fillId="34" borderId="29" xfId="55" applyFont="1" applyFill="1" applyBorder="1" applyAlignment="1">
      <alignment vertical="center"/>
      <protection/>
    </xf>
    <xf numFmtId="0" fontId="0" fillId="34" borderId="12" xfId="55" applyFont="1" applyFill="1" applyBorder="1" applyAlignment="1">
      <alignment vertical="center"/>
      <protection/>
    </xf>
    <xf numFmtId="0" fontId="0" fillId="34" borderId="30" xfId="55" applyFont="1" applyFill="1" applyBorder="1" applyAlignment="1">
      <alignment vertical="center"/>
      <protection/>
    </xf>
    <xf numFmtId="0" fontId="0" fillId="34" borderId="16" xfId="55" applyFont="1" applyFill="1" applyBorder="1" applyAlignment="1">
      <alignment vertical="center"/>
      <protection/>
    </xf>
    <xf numFmtId="166" fontId="53" fillId="34" borderId="13" xfId="55" applyNumberFormat="1" applyFont="1" applyFill="1" applyBorder="1" applyAlignment="1">
      <alignment horizontal="center" vertical="center"/>
      <protection/>
    </xf>
    <xf numFmtId="166" fontId="53" fillId="34" borderId="11" xfId="55" applyNumberFormat="1" applyFont="1" applyFill="1" applyBorder="1" applyAlignment="1">
      <alignment horizontal="center" vertical="center"/>
      <protection/>
    </xf>
    <xf numFmtId="166" fontId="53" fillId="36" borderId="11" xfId="55" applyNumberFormat="1" applyFont="1" applyFill="1" applyBorder="1" applyAlignment="1">
      <alignment horizontal="center" vertical="center"/>
      <protection/>
    </xf>
    <xf numFmtId="166" fontId="53" fillId="36" borderId="10" xfId="55" applyNumberFormat="1" applyFont="1" applyFill="1" applyBorder="1" applyAlignment="1">
      <alignment horizontal="center" vertical="center"/>
      <protection/>
    </xf>
    <xf numFmtId="0" fontId="2" fillId="34" borderId="29" xfId="55" applyFont="1" applyFill="1" applyBorder="1" applyAlignment="1">
      <alignment horizontal="center" vertical="center"/>
      <protection/>
    </xf>
    <xf numFmtId="0" fontId="2" fillId="34" borderId="12" xfId="55" applyFont="1" applyFill="1" applyBorder="1" applyAlignment="1">
      <alignment vertical="center"/>
      <protection/>
    </xf>
    <xf numFmtId="0" fontId="2" fillId="34" borderId="16" xfId="55" applyFont="1" applyFill="1" applyBorder="1" applyAlignment="1">
      <alignment vertical="center"/>
      <protection/>
    </xf>
    <xf numFmtId="166" fontId="51" fillId="34" borderId="13" xfId="55" applyNumberFormat="1" applyFont="1" applyFill="1" applyBorder="1" applyAlignment="1">
      <alignment horizontal="center" vertical="center"/>
      <protection/>
    </xf>
    <xf numFmtId="166" fontId="51" fillId="34" borderId="11" xfId="55" applyNumberFormat="1" applyFont="1" applyFill="1" applyBorder="1" applyAlignment="1">
      <alignment horizontal="center" vertical="center"/>
      <protection/>
    </xf>
    <xf numFmtId="166" fontId="51" fillId="36" borderId="11" xfId="55" applyNumberFormat="1" applyFont="1" applyFill="1" applyBorder="1" applyAlignment="1">
      <alignment horizontal="center" vertical="center"/>
      <protection/>
    </xf>
    <xf numFmtId="166" fontId="51" fillId="36" borderId="10" xfId="55" applyNumberFormat="1" applyFont="1" applyFill="1" applyBorder="1" applyAlignment="1">
      <alignment horizontal="center" vertical="center"/>
      <protection/>
    </xf>
    <xf numFmtId="0" fontId="2" fillId="34" borderId="12" xfId="55" applyFont="1" applyFill="1" applyBorder="1" applyAlignment="1">
      <alignment horizontal="center" vertical="center"/>
      <protection/>
    </xf>
    <xf numFmtId="0" fontId="2" fillId="34" borderId="16" xfId="55" applyFont="1" applyFill="1" applyBorder="1" applyAlignment="1">
      <alignment horizontal="center" vertical="center"/>
      <protection/>
    </xf>
    <xf numFmtId="0" fontId="0" fillId="0" borderId="10" xfId="55" applyFont="1" applyFill="1" applyBorder="1" applyAlignment="1">
      <alignment vertical="center"/>
      <protection/>
    </xf>
    <xf numFmtId="0" fontId="0" fillId="33" borderId="13" xfId="55" applyFont="1" applyFill="1" applyBorder="1" applyAlignment="1">
      <alignment horizontal="center" vertical="center"/>
      <protection/>
    </xf>
    <xf numFmtId="0" fontId="0" fillId="33" borderId="11" xfId="55" applyFont="1" applyFill="1" applyBorder="1" applyAlignment="1">
      <alignment horizontal="center" vertical="center"/>
      <protection/>
    </xf>
    <xf numFmtId="0" fontId="0" fillId="33" borderId="10" xfId="55" applyFont="1" applyFill="1" applyBorder="1" applyAlignment="1">
      <alignment horizontal="center" vertical="center"/>
      <protection/>
    </xf>
    <xf numFmtId="0" fontId="2" fillId="33" borderId="11" xfId="55" applyFont="1" applyFill="1" applyBorder="1" applyAlignment="1">
      <alignment horizontal="left" vertical="center"/>
      <protection/>
    </xf>
    <xf numFmtId="0" fontId="2" fillId="33" borderId="10" xfId="55" applyFont="1" applyFill="1" applyBorder="1" applyAlignment="1">
      <alignment horizontal="left" vertical="center"/>
      <protection/>
    </xf>
    <xf numFmtId="0" fontId="2" fillId="36" borderId="29" xfId="58" applyFont="1" applyFill="1" applyBorder="1" applyAlignment="1">
      <alignment vertical="center"/>
      <protection/>
    </xf>
    <xf numFmtId="0" fontId="2" fillId="36" borderId="12" xfId="58" applyFont="1" applyFill="1" applyBorder="1" applyAlignment="1">
      <alignment vertical="center"/>
      <protection/>
    </xf>
    <xf numFmtId="0" fontId="0" fillId="0" borderId="12" xfId="55" applyFont="1" applyFill="1" applyBorder="1" applyAlignment="1">
      <alignment vertical="center"/>
      <protection/>
    </xf>
    <xf numFmtId="0" fontId="2" fillId="0" borderId="13" xfId="58" applyFont="1" applyFill="1" applyBorder="1" applyAlignment="1">
      <alignment horizontal="center" vertical="center"/>
      <protection/>
    </xf>
    <xf numFmtId="0" fontId="0" fillId="0" borderId="16" xfId="55" applyFont="1" applyFill="1" applyBorder="1" applyAlignment="1">
      <alignment horizontal="left" vertical="center"/>
      <protection/>
    </xf>
    <xf numFmtId="0" fontId="0" fillId="0" borderId="15" xfId="55" applyFont="1" applyFill="1" applyBorder="1" applyAlignment="1">
      <alignment vertical="center"/>
      <protection/>
    </xf>
    <xf numFmtId="0" fontId="0" fillId="0" borderId="15" xfId="55" applyBorder="1">
      <alignment/>
      <protection/>
    </xf>
    <xf numFmtId="0" fontId="0" fillId="0" borderId="31" xfId="55" applyFont="1" applyFill="1" applyBorder="1">
      <alignment/>
      <protection/>
    </xf>
    <xf numFmtId="0" fontId="0" fillId="0" borderId="32" xfId="55" applyBorder="1">
      <alignment/>
      <protection/>
    </xf>
    <xf numFmtId="0" fontId="2" fillId="0" borderId="11" xfId="58" applyFont="1" applyFill="1" applyBorder="1" applyAlignment="1">
      <alignment horizontal="center" vertical="center"/>
      <protection/>
    </xf>
    <xf numFmtId="0" fontId="2" fillId="0" borderId="10" xfId="58" applyFont="1" applyFill="1" applyBorder="1" applyAlignment="1">
      <alignment horizontal="center" vertical="center"/>
      <protection/>
    </xf>
    <xf numFmtId="0" fontId="4" fillId="35" borderId="11" xfId="58" applyFont="1" applyFill="1" applyBorder="1" applyAlignment="1">
      <alignment horizontal="left" vertical="center"/>
      <protection/>
    </xf>
    <xf numFmtId="0" fontId="4" fillId="35" borderId="10" xfId="58" applyFont="1" applyFill="1" applyBorder="1" applyAlignment="1">
      <alignment horizontal="left" vertical="center"/>
      <protection/>
    </xf>
    <xf numFmtId="0" fontId="2" fillId="35" borderId="11" xfId="58" applyFont="1" applyFill="1" applyBorder="1" applyAlignment="1">
      <alignment horizontal="center" vertical="center"/>
      <protection/>
    </xf>
    <xf numFmtId="0" fontId="2" fillId="35" borderId="10" xfId="58" applyFont="1" applyFill="1" applyBorder="1" applyAlignment="1">
      <alignment horizontal="center" vertical="center"/>
      <protection/>
    </xf>
    <xf numFmtId="0" fontId="0" fillId="0" borderId="27" xfId="55" applyFont="1" applyFill="1" applyBorder="1" applyAlignment="1">
      <alignment horizontal="left" vertical="center"/>
      <protection/>
    </xf>
    <xf numFmtId="0" fontId="2" fillId="34" borderId="30" xfId="55" applyFont="1" applyFill="1" applyBorder="1" applyAlignment="1">
      <alignment horizontal="center" vertical="center"/>
      <protection/>
    </xf>
    <xf numFmtId="166" fontId="51" fillId="34" borderId="33" xfId="55" applyNumberFormat="1" applyFont="1" applyFill="1" applyBorder="1" applyAlignment="1">
      <alignment horizontal="center" vertical="center"/>
      <protection/>
    </xf>
    <xf numFmtId="0" fontId="4" fillId="35" borderId="13" xfId="55" applyFont="1" applyFill="1" applyBorder="1" applyAlignment="1">
      <alignment horizontal="center" vertical="center"/>
      <protection/>
    </xf>
    <xf numFmtId="0" fontId="4" fillId="35" borderId="11" xfId="55" applyFont="1" applyFill="1" applyBorder="1" applyAlignment="1">
      <alignment horizontal="left" vertical="center"/>
      <protection/>
    </xf>
    <xf numFmtId="0" fontId="4" fillId="35" borderId="10" xfId="55" applyFont="1" applyFill="1" applyBorder="1" applyAlignment="1">
      <alignment horizontal="left" vertical="center"/>
      <protection/>
    </xf>
    <xf numFmtId="0" fontId="2" fillId="35" borderId="13" xfId="55" applyFont="1" applyFill="1" applyBorder="1" applyAlignment="1">
      <alignment horizontal="center" vertical="center"/>
      <protection/>
    </xf>
    <xf numFmtId="0" fontId="2" fillId="35" borderId="11" xfId="55" applyFont="1" applyFill="1" applyBorder="1" applyAlignment="1">
      <alignment horizontal="center" vertical="center"/>
      <protection/>
    </xf>
    <xf numFmtId="0" fontId="2" fillId="35" borderId="10" xfId="55" applyFont="1" applyFill="1" applyBorder="1" applyAlignment="1">
      <alignment horizontal="center" vertical="center"/>
      <protection/>
    </xf>
    <xf numFmtId="0" fontId="2" fillId="33" borderId="18" xfId="55" applyFont="1" applyFill="1" applyBorder="1" applyAlignment="1">
      <alignment horizontal="center" vertical="center"/>
      <protection/>
    </xf>
    <xf numFmtId="0" fontId="2" fillId="33" borderId="17" xfId="55" applyFont="1" applyFill="1" applyBorder="1" applyAlignment="1">
      <alignment horizontal="center" vertical="center"/>
      <protection/>
    </xf>
    <xf numFmtId="0" fontId="2" fillId="36" borderId="17" xfId="55" applyFont="1" applyFill="1" applyBorder="1" applyAlignment="1">
      <alignment horizontal="center" vertical="center"/>
      <protection/>
    </xf>
    <xf numFmtId="0" fontId="2" fillId="36" borderId="23" xfId="55" applyFont="1" applyFill="1" applyBorder="1" applyAlignment="1">
      <alignment horizontal="center" vertical="center"/>
      <protection/>
    </xf>
    <xf numFmtId="0" fontId="2" fillId="0" borderId="18" xfId="55" applyFont="1" applyFill="1" applyBorder="1" applyAlignment="1">
      <alignment horizontal="center" vertical="center"/>
      <protection/>
    </xf>
    <xf numFmtId="0" fontId="2" fillId="0" borderId="17" xfId="55" applyFont="1" applyFill="1" applyBorder="1" applyAlignment="1">
      <alignment horizontal="center" vertical="center"/>
      <protection/>
    </xf>
    <xf numFmtId="0" fontId="2" fillId="0" borderId="19" xfId="55" applyFont="1" applyFill="1" applyBorder="1" applyAlignment="1">
      <alignment horizontal="center" vertical="center"/>
      <protection/>
    </xf>
    <xf numFmtId="0" fontId="2" fillId="35" borderId="18" xfId="55" applyFont="1" applyFill="1" applyBorder="1" applyAlignment="1">
      <alignment horizontal="center" vertical="center"/>
      <protection/>
    </xf>
    <xf numFmtId="0" fontId="2" fillId="35" borderId="17" xfId="55" applyFont="1" applyFill="1" applyBorder="1" applyAlignment="1">
      <alignment horizontal="center" vertical="center"/>
      <protection/>
    </xf>
    <xf numFmtId="0" fontId="2" fillId="35" borderId="23" xfId="55" applyFont="1" applyFill="1" applyBorder="1" applyAlignment="1">
      <alignment horizontal="center" vertical="center"/>
      <protection/>
    </xf>
    <xf numFmtId="0" fontId="4" fillId="0" borderId="13" xfId="55" applyFont="1" applyFill="1" applyBorder="1" applyAlignment="1">
      <alignment horizontal="center" vertical="center"/>
      <protection/>
    </xf>
    <xf numFmtId="0" fontId="4" fillId="0" borderId="11" xfId="55" applyFont="1" applyFill="1" applyBorder="1" applyAlignment="1">
      <alignment horizontal="center" vertical="center"/>
      <protection/>
    </xf>
    <xf numFmtId="0" fontId="4" fillId="0" borderId="10" xfId="55" applyFont="1" applyFill="1" applyBorder="1" applyAlignment="1">
      <alignment horizontal="center" vertical="center"/>
      <protection/>
    </xf>
    <xf numFmtId="0" fontId="4" fillId="0" borderId="13" xfId="55" applyFont="1" applyFill="1" applyBorder="1" applyAlignment="1">
      <alignment horizontal="left" vertical="center"/>
      <protection/>
    </xf>
    <xf numFmtId="0" fontId="4" fillId="0" borderId="11" xfId="55" applyFont="1" applyFill="1" applyBorder="1" applyAlignment="1">
      <alignment horizontal="left" vertical="center"/>
      <protection/>
    </xf>
    <xf numFmtId="0" fontId="4" fillId="0" borderId="10" xfId="55" applyFont="1" applyFill="1" applyBorder="1" applyAlignment="1">
      <alignment horizontal="left" vertical="center"/>
      <protection/>
    </xf>
    <xf numFmtId="0" fontId="0" fillId="0" borderId="34" xfId="55" applyFont="1" applyFill="1" applyBorder="1" applyAlignment="1">
      <alignment vertical="center"/>
      <protection/>
    </xf>
    <xf numFmtId="0" fontId="2" fillId="0" borderId="11" xfId="55" applyFont="1" applyFill="1" applyBorder="1" applyAlignment="1">
      <alignment horizontal="left" vertical="center"/>
      <protection/>
    </xf>
    <xf numFmtId="0" fontId="2" fillId="0" borderId="10" xfId="55" applyFont="1" applyFill="1" applyBorder="1" applyAlignment="1">
      <alignment horizontal="left" vertical="center"/>
      <protection/>
    </xf>
    <xf numFmtId="0" fontId="2" fillId="33" borderId="20" xfId="55" applyFont="1" applyFill="1" applyBorder="1" applyAlignment="1">
      <alignment horizontal="center" vertical="center"/>
      <protection/>
    </xf>
    <xf numFmtId="0" fontId="2" fillId="33" borderId="21" xfId="55" applyFont="1" applyFill="1" applyBorder="1" applyAlignment="1">
      <alignment horizontal="center" vertical="center"/>
      <protection/>
    </xf>
    <xf numFmtId="0" fontId="2" fillId="36" borderId="21" xfId="55" applyFont="1" applyFill="1" applyBorder="1" applyAlignment="1">
      <alignment horizontal="center" vertical="center"/>
      <protection/>
    </xf>
    <xf numFmtId="0" fontId="2" fillId="36" borderId="24" xfId="55" applyFont="1" applyFill="1" applyBorder="1" applyAlignment="1">
      <alignment horizontal="center" vertical="center"/>
      <protection/>
    </xf>
    <xf numFmtId="0" fontId="2" fillId="0" borderId="20" xfId="55" applyFont="1" applyFill="1" applyBorder="1" applyAlignment="1">
      <alignment horizontal="center" vertical="center"/>
      <protection/>
    </xf>
    <xf numFmtId="0" fontId="2" fillId="0" borderId="21" xfId="55" applyFont="1" applyFill="1" applyBorder="1" applyAlignment="1">
      <alignment horizontal="center" vertical="center"/>
      <protection/>
    </xf>
    <xf numFmtId="0" fontId="2" fillId="0" borderId="22" xfId="55" applyFont="1" applyFill="1" applyBorder="1" applyAlignment="1">
      <alignment horizontal="center" vertical="center"/>
      <protection/>
    </xf>
    <xf numFmtId="0" fontId="2" fillId="0" borderId="21" xfId="55" applyFont="1" applyFill="1" applyBorder="1" applyAlignment="1">
      <alignment horizontal="left" vertical="center"/>
      <protection/>
    </xf>
    <xf numFmtId="0" fontId="2" fillId="0" borderId="24" xfId="55" applyFont="1" applyFill="1" applyBorder="1" applyAlignment="1">
      <alignment horizontal="left" vertical="center"/>
      <protection/>
    </xf>
    <xf numFmtId="0" fontId="0" fillId="33" borderId="15" xfId="55" applyFont="1" applyFill="1" applyBorder="1" applyAlignment="1">
      <alignment vertical="center"/>
      <protection/>
    </xf>
    <xf numFmtId="0" fontId="0" fillId="0" borderId="13" xfId="55" applyFont="1" applyFill="1" applyBorder="1" applyAlignment="1">
      <alignment horizontal="center" vertical="center"/>
      <protection/>
    </xf>
    <xf numFmtId="0" fontId="0" fillId="0" borderId="11" xfId="55" applyFont="1" applyFill="1" applyBorder="1" applyAlignment="1">
      <alignment horizontal="center" vertical="center"/>
      <protection/>
    </xf>
    <xf numFmtId="0" fontId="0" fillId="0" borderId="10" xfId="55" applyFont="1" applyFill="1" applyBorder="1" applyAlignment="1">
      <alignment horizontal="center" vertical="center"/>
      <protection/>
    </xf>
    <xf numFmtId="0" fontId="2" fillId="35" borderId="11" xfId="55" applyFont="1" applyFill="1" applyBorder="1" applyAlignment="1">
      <alignment horizontal="left" vertical="center"/>
      <protection/>
    </xf>
    <xf numFmtId="0" fontId="2" fillId="35" borderId="10" xfId="55" applyFont="1" applyFill="1" applyBorder="1" applyAlignment="1">
      <alignment horizontal="left" vertical="center"/>
      <protection/>
    </xf>
    <xf numFmtId="0" fontId="0" fillId="35" borderId="13" xfId="55" applyFont="1" applyFill="1" applyBorder="1" applyAlignment="1">
      <alignment horizontal="center" vertical="center"/>
      <protection/>
    </xf>
    <xf numFmtId="0" fontId="0" fillId="35" borderId="11" xfId="55" applyFont="1" applyFill="1" applyBorder="1" applyAlignment="1">
      <alignment horizontal="center" vertical="center"/>
      <protection/>
    </xf>
    <xf numFmtId="0" fontId="0" fillId="35" borderId="10" xfId="55" applyFont="1" applyFill="1" applyBorder="1" applyAlignment="1">
      <alignment horizontal="center" vertical="center"/>
      <protection/>
    </xf>
    <xf numFmtId="0" fontId="2" fillId="0" borderId="0" xfId="55" applyFont="1" applyFill="1" applyAlignment="1">
      <alignment horizontal="left" vertical="center"/>
      <protection/>
    </xf>
    <xf numFmtId="0" fontId="2" fillId="0" borderId="24" xfId="55" applyFont="1" applyFill="1" applyBorder="1" applyAlignment="1">
      <alignment horizontal="center" vertical="center"/>
      <protection/>
    </xf>
    <xf numFmtId="0" fontId="4" fillId="0" borderId="20" xfId="55" applyFont="1" applyFill="1" applyBorder="1" applyAlignment="1">
      <alignment horizontal="center" vertical="center"/>
      <protection/>
    </xf>
    <xf numFmtId="0" fontId="4" fillId="0" borderId="21" xfId="55" applyFont="1" applyFill="1" applyBorder="1" applyAlignment="1">
      <alignment horizontal="center" vertical="center"/>
      <protection/>
    </xf>
    <xf numFmtId="0" fontId="4" fillId="0" borderId="24" xfId="55" applyFont="1" applyFill="1" applyBorder="1" applyAlignment="1">
      <alignment horizontal="center" vertical="center"/>
      <protection/>
    </xf>
    <xf numFmtId="0" fontId="4" fillId="35" borderId="24" xfId="55" applyFont="1" applyFill="1" applyBorder="1" applyAlignment="1">
      <alignment horizontal="center" vertical="center"/>
      <protection/>
    </xf>
    <xf numFmtId="0" fontId="0" fillId="0" borderId="23" xfId="55" applyFont="1" applyFill="1" applyBorder="1" applyAlignment="1">
      <alignment vertical="center"/>
      <protection/>
    </xf>
    <xf numFmtId="0" fontId="4" fillId="0" borderId="18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0" fontId="4" fillId="35" borderId="23" xfId="55" applyFont="1" applyFill="1" applyBorder="1" applyAlignment="1">
      <alignment horizontal="center" vertical="center"/>
      <protection/>
    </xf>
    <xf numFmtId="0" fontId="2" fillId="0" borderId="28" xfId="55" applyFont="1" applyFill="1" applyBorder="1" applyAlignment="1">
      <alignment horizontal="center" vertical="center"/>
      <protection/>
    </xf>
    <xf numFmtId="0" fontId="0" fillId="0" borderId="23" xfId="55" applyFont="1" applyFill="1" applyBorder="1" applyAlignment="1">
      <alignment horizontal="left" vertical="center"/>
      <protection/>
    </xf>
    <xf numFmtId="0" fontId="0" fillId="0" borderId="11" xfId="55" applyFont="1" applyFill="1" applyBorder="1" applyAlignment="1">
      <alignment horizontal="left" vertical="center"/>
      <protection/>
    </xf>
    <xf numFmtId="0" fontId="0" fillId="0" borderId="12" xfId="55" applyFont="1" applyFill="1" applyBorder="1" applyAlignment="1">
      <alignment horizontal="left" vertical="center"/>
      <protection/>
    </xf>
    <xf numFmtId="166" fontId="2" fillId="34" borderId="25" xfId="55" applyNumberFormat="1" applyFont="1" applyFill="1" applyBorder="1" applyAlignment="1">
      <alignment horizontal="center" vertical="center"/>
      <protection/>
    </xf>
    <xf numFmtId="166" fontId="2" fillId="34" borderId="26" xfId="55" applyNumberFormat="1" applyFont="1" applyFill="1" applyBorder="1" applyAlignment="1">
      <alignment horizontal="center" vertical="center"/>
      <protection/>
    </xf>
    <xf numFmtId="166" fontId="2" fillId="36" borderId="26" xfId="55" applyNumberFormat="1" applyFont="1" applyFill="1" applyBorder="1" applyAlignment="1">
      <alignment horizontal="center" vertical="center"/>
      <protection/>
    </xf>
    <xf numFmtId="166" fontId="2" fillId="36" borderId="27" xfId="55" applyNumberFormat="1" applyFont="1" applyFill="1" applyBorder="1" applyAlignment="1">
      <alignment horizontal="center" vertical="center"/>
      <protection/>
    </xf>
    <xf numFmtId="0" fontId="0" fillId="0" borderId="0" xfId="55" applyFont="1">
      <alignment/>
      <protection/>
    </xf>
    <xf numFmtId="0" fontId="6" fillId="0" borderId="0" xfId="55" applyFont="1" applyAlignment="1">
      <alignment horizontal="center"/>
      <protection/>
    </xf>
    <xf numFmtId="0" fontId="0" fillId="0" borderId="0" xfId="55" applyFont="1" applyAlignment="1">
      <alignment horizontal="left"/>
      <protection/>
    </xf>
    <xf numFmtId="0" fontId="2" fillId="0" borderId="0" xfId="55" applyFont="1" applyAlignment="1">
      <alignment horizontal="left"/>
      <protection/>
    </xf>
    <xf numFmtId="0" fontId="4" fillId="0" borderId="0" xfId="55" applyFont="1" applyAlignment="1">
      <alignment horizontal="left"/>
      <protection/>
    </xf>
    <xf numFmtId="0" fontId="2" fillId="0" borderId="0" xfId="55" applyFont="1" applyFill="1" applyAlignment="1">
      <alignment vertical="center"/>
      <protection/>
    </xf>
    <xf numFmtId="0" fontId="3" fillId="0" borderId="0" xfId="55" applyFont="1" applyFill="1" applyAlignment="1">
      <alignment vertical="center"/>
      <protection/>
    </xf>
    <xf numFmtId="0" fontId="4" fillId="0" borderId="0" xfId="55" applyFont="1" applyFill="1" applyAlignment="1">
      <alignment vertical="center"/>
      <protection/>
    </xf>
    <xf numFmtId="0" fontId="10" fillId="36" borderId="13" xfId="55" applyFont="1" applyFill="1" applyBorder="1" applyAlignment="1">
      <alignment horizontal="center"/>
      <protection/>
    </xf>
    <xf numFmtId="0" fontId="10" fillId="0" borderId="10" xfId="55" applyFont="1" applyBorder="1" applyAlignment="1">
      <alignment horizontal="center"/>
      <protection/>
    </xf>
    <xf numFmtId="0" fontId="0" fillId="0" borderId="16" xfId="55" applyFont="1" applyFill="1" applyBorder="1">
      <alignment/>
      <protection/>
    </xf>
    <xf numFmtId="0" fontId="0" fillId="0" borderId="0" xfId="55" applyFont="1" applyFill="1" applyBorder="1">
      <alignment/>
      <protection/>
    </xf>
    <xf numFmtId="0" fontId="2" fillId="36" borderId="13" xfId="55" applyFont="1" applyFill="1" applyBorder="1" applyAlignment="1">
      <alignment horizontal="center" vertical="center"/>
      <protection/>
    </xf>
    <xf numFmtId="0" fontId="0" fillId="33" borderId="10" xfId="55" applyFont="1" applyFill="1" applyBorder="1" applyAlignment="1">
      <alignment vertical="center"/>
      <protection/>
    </xf>
    <xf numFmtId="0" fontId="0" fillId="0" borderId="32" xfId="55" applyFont="1" applyFill="1" applyBorder="1">
      <alignment/>
      <protection/>
    </xf>
    <xf numFmtId="0" fontId="0" fillId="0" borderId="17" xfId="55" applyFont="1" applyFill="1" applyBorder="1" applyAlignment="1">
      <alignment vertical="center"/>
      <protection/>
    </xf>
    <xf numFmtId="0" fontId="0" fillId="35" borderId="11" xfId="55" applyFont="1" applyFill="1" applyBorder="1" applyAlignment="1">
      <alignment vertical="center"/>
      <protection/>
    </xf>
    <xf numFmtId="166" fontId="52" fillId="36" borderId="13" xfId="55" applyNumberFormat="1" applyFont="1" applyFill="1" applyBorder="1" applyAlignment="1">
      <alignment horizontal="center" vertical="center"/>
      <protection/>
    </xf>
    <xf numFmtId="166" fontId="52" fillId="34" borderId="10" xfId="55" applyNumberFormat="1" applyFont="1" applyFill="1" applyBorder="1" applyAlignment="1">
      <alignment horizontal="center" vertical="center"/>
      <protection/>
    </xf>
    <xf numFmtId="166" fontId="53" fillId="36" borderId="13" xfId="55" applyNumberFormat="1" applyFont="1" applyFill="1" applyBorder="1" applyAlignment="1">
      <alignment horizontal="center" vertical="center"/>
      <protection/>
    </xf>
    <xf numFmtId="166" fontId="53" fillId="34" borderId="10" xfId="55" applyNumberFormat="1" applyFont="1" applyFill="1" applyBorder="1" applyAlignment="1">
      <alignment horizontal="center" vertical="center"/>
      <protection/>
    </xf>
    <xf numFmtId="166" fontId="51" fillId="36" borderId="13" xfId="55" applyNumberFormat="1" applyFont="1" applyFill="1" applyBorder="1" applyAlignment="1">
      <alignment horizontal="center" vertical="center"/>
      <protection/>
    </xf>
    <xf numFmtId="0" fontId="54" fillId="33" borderId="11" xfId="55" applyFont="1" applyFill="1" applyBorder="1" applyAlignment="1">
      <alignment horizontal="center" vertical="center"/>
      <protection/>
    </xf>
    <xf numFmtId="0" fontId="0" fillId="35" borderId="10" xfId="55" applyFont="1" applyFill="1" applyBorder="1" applyAlignment="1">
      <alignment horizontal="left" vertical="center"/>
      <protection/>
    </xf>
    <xf numFmtId="0" fontId="0" fillId="0" borderId="11" xfId="55" applyFont="1" applyFill="1" applyBorder="1" applyAlignment="1">
      <alignment vertical="center"/>
      <protection/>
    </xf>
    <xf numFmtId="0" fontId="0" fillId="0" borderId="15" xfId="55" applyFont="1" applyFill="1" applyBorder="1" applyAlignment="1">
      <alignment horizontal="left" vertical="center"/>
      <protection/>
    </xf>
    <xf numFmtId="0" fontId="0" fillId="0" borderId="17" xfId="55" applyFont="1" applyFill="1" applyBorder="1" applyAlignment="1">
      <alignment horizontal="left" vertical="center"/>
      <protection/>
    </xf>
    <xf numFmtId="0" fontId="0" fillId="35" borderId="33" xfId="55" applyFont="1" applyFill="1" applyBorder="1" applyAlignment="1">
      <alignment vertical="center"/>
      <protection/>
    </xf>
    <xf numFmtId="0" fontId="0" fillId="36" borderId="12" xfId="55" applyFont="1" applyFill="1" applyBorder="1" applyAlignment="1">
      <alignment vertical="center"/>
      <protection/>
    </xf>
    <xf numFmtId="166" fontId="51" fillId="34" borderId="10" xfId="55" applyNumberFormat="1" applyFont="1" applyFill="1" applyBorder="1" applyAlignment="1">
      <alignment horizontal="center" vertical="center"/>
      <protection/>
    </xf>
    <xf numFmtId="0" fontId="0" fillId="0" borderId="11" xfId="57" applyFont="1" applyFill="1" applyBorder="1" applyAlignment="1">
      <alignment horizontal="left" vertical="center"/>
      <protection/>
    </xf>
    <xf numFmtId="0" fontId="2" fillId="0" borderId="10" xfId="55" applyFont="1" applyFill="1" applyBorder="1" applyAlignment="1">
      <alignment vertical="center"/>
      <protection/>
    </xf>
    <xf numFmtId="0" fontId="0" fillId="33" borderId="11" xfId="55" applyFont="1" applyFill="1" applyBorder="1" applyAlignment="1">
      <alignment horizontal="left" vertical="center"/>
      <protection/>
    </xf>
    <xf numFmtId="0" fontId="4" fillId="33" borderId="11" xfId="55" applyFont="1" applyFill="1" applyBorder="1" applyAlignment="1">
      <alignment horizontal="center" vertical="center"/>
      <protection/>
    </xf>
    <xf numFmtId="0" fontId="4" fillId="33" borderId="10" xfId="55" applyFont="1" applyFill="1" applyBorder="1" applyAlignment="1">
      <alignment horizontal="center" vertical="center"/>
      <protection/>
    </xf>
    <xf numFmtId="0" fontId="0" fillId="0" borderId="26" xfId="57" applyFont="1" applyFill="1" applyBorder="1" applyAlignment="1">
      <alignment horizontal="left" vertical="center"/>
      <protection/>
    </xf>
    <xf numFmtId="0" fontId="0" fillId="33" borderId="35" xfId="55" applyFont="1" applyFill="1" applyBorder="1" applyAlignment="1">
      <alignment horizontal="left" vertical="center"/>
      <protection/>
    </xf>
    <xf numFmtId="166" fontId="2" fillId="36" borderId="25" xfId="55" applyNumberFormat="1" applyFont="1" applyFill="1" applyBorder="1" applyAlignment="1">
      <alignment horizontal="center" vertical="center"/>
      <protection/>
    </xf>
    <xf numFmtId="166" fontId="2" fillId="34" borderId="27" xfId="55" applyNumberFormat="1" applyFont="1" applyFill="1" applyBorder="1" applyAlignment="1">
      <alignment horizontal="center" vertical="center"/>
      <protection/>
    </xf>
    <xf numFmtId="0" fontId="0" fillId="0" borderId="0" xfId="55" applyFont="1" applyAlignment="1" quotePrefix="1">
      <alignment horizontal="left" vertical="center"/>
      <protection/>
    </xf>
    <xf numFmtId="0" fontId="0" fillId="0" borderId="0" xfId="55" applyFont="1" applyAlignment="1">
      <alignment horizontal="left" vertical="center"/>
      <protection/>
    </xf>
    <xf numFmtId="0" fontId="0" fillId="0" borderId="0" xfId="55" applyFont="1" applyFill="1" applyAlignment="1" quotePrefix="1">
      <alignment horizontal="left"/>
      <protection/>
    </xf>
    <xf numFmtId="0" fontId="0" fillId="0" borderId="15" xfId="55" applyFont="1" applyFill="1" applyBorder="1" applyAlignment="1">
      <alignment horizontal="left"/>
      <protection/>
    </xf>
    <xf numFmtId="0" fontId="0" fillId="0" borderId="29" xfId="55" applyFont="1" applyFill="1" applyBorder="1" applyAlignment="1">
      <alignment horizontal="left"/>
      <protection/>
    </xf>
    <xf numFmtId="0" fontId="0" fillId="0" borderId="36" xfId="55" applyFont="1" applyFill="1" applyBorder="1" applyAlignment="1">
      <alignment horizontal="left"/>
      <protection/>
    </xf>
    <xf numFmtId="0" fontId="0" fillId="0" borderId="26" xfId="55" applyFont="1" applyFill="1" applyBorder="1" applyAlignment="1">
      <alignment horizontal="left" vertical="center"/>
      <protection/>
    </xf>
    <xf numFmtId="0" fontId="54" fillId="36" borderId="11" xfId="55" applyFont="1" applyFill="1" applyBorder="1" applyAlignment="1">
      <alignment horizontal="center" vertical="center"/>
      <protection/>
    </xf>
    <xf numFmtId="0" fontId="0" fillId="0" borderId="37" xfId="55" applyFont="1" applyFill="1" applyBorder="1" applyAlignment="1">
      <alignment horizontal="left"/>
      <protection/>
    </xf>
    <xf numFmtId="0" fontId="0" fillId="0" borderId="0" xfId="58" applyFont="1" applyFill="1" applyBorder="1" applyAlignment="1">
      <alignment vertical="center"/>
      <protection/>
    </xf>
    <xf numFmtId="0" fontId="5" fillId="0" borderId="0" xfId="55" applyFont="1" applyBorder="1" applyAlignment="1">
      <alignment horizontal="left" vertical="center"/>
      <protection/>
    </xf>
    <xf numFmtId="0" fontId="10" fillId="0" borderId="11" xfId="55" applyFont="1" applyFill="1" applyBorder="1" applyAlignment="1">
      <alignment horizontal="center"/>
      <protection/>
    </xf>
    <xf numFmtId="0" fontId="10" fillId="0" borderId="10" xfId="55" applyFont="1" applyFill="1" applyBorder="1" applyAlignment="1">
      <alignment horizontal="center"/>
      <protection/>
    </xf>
    <xf numFmtId="0" fontId="2" fillId="0" borderId="15" xfId="55" applyFont="1" applyFill="1" applyBorder="1" applyAlignment="1">
      <alignment horizontal="center" vertical="center"/>
      <protection/>
    </xf>
    <xf numFmtId="0" fontId="0" fillId="35" borderId="10" xfId="55" applyFont="1" applyFill="1" applyBorder="1" applyAlignment="1">
      <alignment vertical="center"/>
      <protection/>
    </xf>
    <xf numFmtId="0" fontId="0" fillId="35" borderId="11" xfId="55" applyFont="1" applyFill="1" applyBorder="1" applyAlignment="1">
      <alignment horizontal="left" vertical="center"/>
      <protection/>
    </xf>
    <xf numFmtId="0" fontId="0" fillId="0" borderId="15" xfId="55" applyFont="1" applyBorder="1">
      <alignment/>
      <protection/>
    </xf>
    <xf numFmtId="0" fontId="55" fillId="33" borderId="13" xfId="55" applyFont="1" applyFill="1" applyBorder="1" applyAlignment="1">
      <alignment horizontal="center" vertical="center"/>
      <protection/>
    </xf>
    <xf numFmtId="0" fontId="55" fillId="33" borderId="11" xfId="55" applyFont="1" applyFill="1" applyBorder="1" applyAlignment="1">
      <alignment horizontal="center" vertical="center"/>
      <protection/>
    </xf>
    <xf numFmtId="0" fontId="0" fillId="0" borderId="12" xfId="55" applyFont="1" applyFill="1" applyBorder="1">
      <alignment/>
      <protection/>
    </xf>
    <xf numFmtId="0" fontId="0" fillId="0" borderId="16" xfId="58" applyFont="1" applyFill="1" applyBorder="1" applyAlignment="1">
      <alignment vertical="center"/>
      <protection/>
    </xf>
    <xf numFmtId="0" fontId="0" fillId="35" borderId="10" xfId="55" applyFont="1" applyFill="1" applyBorder="1" applyAlignment="1">
      <alignment horizontal="left" vertical="top"/>
      <protection/>
    </xf>
    <xf numFmtId="0" fontId="0" fillId="37" borderId="15" xfId="55" applyFont="1" applyFill="1" applyBorder="1" applyAlignment="1">
      <alignment vertical="center"/>
      <protection/>
    </xf>
    <xf numFmtId="0" fontId="0" fillId="0" borderId="12" xfId="54" applyFont="1" applyFill="1" applyBorder="1" applyAlignment="1">
      <alignment vertical="center"/>
      <protection/>
    </xf>
    <xf numFmtId="0" fontId="55" fillId="0" borderId="14" xfId="55" applyFont="1" applyFill="1" applyBorder="1" applyAlignment="1">
      <alignment horizontal="center" vertical="center"/>
      <protection/>
    </xf>
    <xf numFmtId="0" fontId="2" fillId="33" borderId="17" xfId="55" applyFont="1" applyFill="1" applyBorder="1" applyAlignment="1">
      <alignment horizontal="left" vertical="center"/>
      <protection/>
    </xf>
    <xf numFmtId="0" fontId="0" fillId="33" borderId="18" xfId="55" applyFont="1" applyFill="1" applyBorder="1" applyAlignment="1">
      <alignment horizontal="center" vertical="center"/>
      <protection/>
    </xf>
    <xf numFmtId="0" fontId="0" fillId="33" borderId="17" xfId="55" applyFont="1" applyFill="1" applyBorder="1" applyAlignment="1">
      <alignment horizontal="center" vertical="center"/>
      <protection/>
    </xf>
    <xf numFmtId="0" fontId="2" fillId="0" borderId="11" xfId="55" applyFont="1" applyFill="1" applyBorder="1" applyAlignment="1">
      <alignment vertical="center"/>
      <protection/>
    </xf>
    <xf numFmtId="0" fontId="0" fillId="33" borderId="23" xfId="55" applyFont="1" applyFill="1" applyBorder="1" applyAlignment="1">
      <alignment horizontal="center" vertical="center"/>
      <protection/>
    </xf>
    <xf numFmtId="0" fontId="0" fillId="33" borderId="23" xfId="55" applyFont="1" applyFill="1" applyBorder="1" applyAlignment="1">
      <alignment horizontal="left" vertical="center"/>
      <protection/>
    </xf>
    <xf numFmtId="0" fontId="0" fillId="0" borderId="10" xfId="58" applyFont="1" applyFill="1" applyBorder="1" applyAlignment="1">
      <alignment vertical="center"/>
      <protection/>
    </xf>
    <xf numFmtId="0" fontId="2" fillId="33" borderId="33" xfId="55" applyFont="1" applyFill="1" applyBorder="1" applyAlignment="1">
      <alignment horizontal="center" vertical="center"/>
      <protection/>
    </xf>
    <xf numFmtId="0" fontId="55" fillId="33" borderId="11" xfId="55" applyFont="1" applyFill="1" applyBorder="1" applyAlignment="1">
      <alignment horizontal="left" vertical="center"/>
      <protection/>
    </xf>
    <xf numFmtId="0" fontId="56" fillId="35" borderId="11" xfId="55" applyFont="1" applyFill="1" applyBorder="1" applyAlignment="1">
      <alignment horizontal="left" vertical="center"/>
      <protection/>
    </xf>
    <xf numFmtId="0" fontId="0" fillId="0" borderId="16" xfId="55" applyFont="1" applyFill="1" applyBorder="1" applyAlignment="1">
      <alignment vertical="center"/>
      <protection/>
    </xf>
    <xf numFmtId="0" fontId="55" fillId="0" borderId="38" xfId="58" applyFont="1" applyFill="1" applyBorder="1" applyAlignment="1">
      <alignment horizontal="left" vertical="center"/>
      <protection/>
    </xf>
    <xf numFmtId="0" fontId="0" fillId="33" borderId="13" xfId="55" applyFont="1" applyFill="1" applyBorder="1" applyAlignment="1">
      <alignment vertical="center"/>
      <protection/>
    </xf>
    <xf numFmtId="0" fontId="0" fillId="35" borderId="16" xfId="55" applyFont="1" applyFill="1" applyBorder="1" applyAlignment="1">
      <alignment horizontal="left" vertical="center"/>
      <protection/>
    </xf>
    <xf numFmtId="0" fontId="55" fillId="33" borderId="10" xfId="55" applyFont="1" applyFill="1" applyBorder="1" applyAlignment="1">
      <alignment horizontal="center" vertical="center"/>
      <protection/>
    </xf>
    <xf numFmtId="0" fontId="2" fillId="0" borderId="12" xfId="58" applyFont="1" applyFill="1" applyBorder="1" applyAlignment="1">
      <alignment horizontal="left" vertical="center"/>
      <protection/>
    </xf>
    <xf numFmtId="0" fontId="0" fillId="0" borderId="39" xfId="55" applyFont="1" applyFill="1" applyBorder="1" applyAlignment="1">
      <alignment vertical="center"/>
      <protection/>
    </xf>
    <xf numFmtId="0" fontId="0" fillId="35" borderId="40" xfId="55" applyFont="1" applyFill="1" applyBorder="1" applyAlignment="1">
      <alignment horizontal="center" vertical="center"/>
      <protection/>
    </xf>
    <xf numFmtId="0" fontId="0" fillId="35" borderId="41" xfId="55" applyFont="1" applyFill="1" applyBorder="1" applyAlignment="1">
      <alignment horizontal="left" vertical="center"/>
      <protection/>
    </xf>
    <xf numFmtId="0" fontId="0" fillId="35" borderId="42" xfId="55" applyFont="1" applyFill="1" applyBorder="1" applyAlignment="1">
      <alignment horizontal="left" vertical="center"/>
      <protection/>
    </xf>
    <xf numFmtId="0" fontId="0" fillId="35" borderId="41" xfId="55" applyFont="1" applyFill="1" applyBorder="1" applyAlignment="1">
      <alignment horizontal="center" vertical="center"/>
      <protection/>
    </xf>
    <xf numFmtId="0" fontId="0" fillId="35" borderId="42" xfId="55" applyFont="1" applyFill="1" applyBorder="1" applyAlignment="1">
      <alignment vertical="center"/>
      <protection/>
    </xf>
    <xf numFmtId="0" fontId="0" fillId="0" borderId="43" xfId="55" applyFont="1" applyBorder="1">
      <alignment/>
      <protection/>
    </xf>
    <xf numFmtId="0" fontId="0" fillId="38" borderId="15" xfId="55" applyFont="1" applyFill="1" applyBorder="1" applyAlignment="1">
      <alignment vertical="center"/>
      <protection/>
    </xf>
    <xf numFmtId="0" fontId="0" fillId="0" borderId="12" xfId="53" applyFont="1" applyBorder="1" applyAlignment="1">
      <alignment vertical="center"/>
    </xf>
    <xf numFmtId="0" fontId="2" fillId="38" borderId="11" xfId="55" applyFont="1" applyFill="1" applyBorder="1" applyAlignment="1">
      <alignment horizontal="center" vertical="center"/>
      <protection/>
    </xf>
    <xf numFmtId="0" fontId="2" fillId="0" borderId="13" xfId="55" applyFont="1" applyBorder="1" applyAlignment="1">
      <alignment horizontal="center" vertical="center"/>
      <protection/>
    </xf>
    <xf numFmtId="0" fontId="2" fillId="0" borderId="11" xfId="55" applyFont="1" applyBorder="1" applyAlignment="1">
      <alignment horizontal="center" vertical="center"/>
      <protection/>
    </xf>
    <xf numFmtId="0" fontId="2" fillId="0" borderId="14" xfId="55" applyFont="1" applyBorder="1" applyAlignment="1">
      <alignment horizontal="center" vertical="center"/>
      <protection/>
    </xf>
    <xf numFmtId="0" fontId="2" fillId="0" borderId="15" xfId="55" applyFont="1" applyBorder="1" applyAlignment="1">
      <alignment horizontal="center" vertical="center"/>
      <protection/>
    </xf>
    <xf numFmtId="0" fontId="0" fillId="38" borderId="33" xfId="55" applyFont="1" applyFill="1" applyBorder="1" applyAlignment="1">
      <alignment horizontal="left" vertical="center"/>
      <protection/>
    </xf>
    <xf numFmtId="0" fontId="9" fillId="0" borderId="44" xfId="55" applyFont="1" applyBorder="1">
      <alignment/>
      <protection/>
    </xf>
    <xf numFmtId="0" fontId="2" fillId="0" borderId="33" xfId="55" applyFont="1" applyFill="1" applyBorder="1" applyAlignment="1">
      <alignment horizontal="center" vertical="center"/>
      <protection/>
    </xf>
    <xf numFmtId="0" fontId="0" fillId="0" borderId="44" xfId="55" applyFont="1" applyBorder="1">
      <alignment/>
      <protection/>
    </xf>
    <xf numFmtId="0" fontId="0" fillId="0" borderId="33" xfId="55" applyFont="1" applyBorder="1" applyAlignment="1">
      <alignment horizontal="left" vertical="center"/>
      <protection/>
    </xf>
    <xf numFmtId="0" fontId="2" fillId="38" borderId="33" xfId="55" applyFont="1" applyFill="1" applyBorder="1" applyAlignment="1">
      <alignment horizontal="center" vertical="center"/>
      <protection/>
    </xf>
    <xf numFmtId="0" fontId="0" fillId="0" borderId="44" xfId="55" applyFont="1" applyFill="1" applyBorder="1">
      <alignment/>
      <protection/>
    </xf>
    <xf numFmtId="0" fontId="0" fillId="0" borderId="12" xfId="53" applyFont="1" applyBorder="1" applyAlignment="1">
      <alignment vertical="center" wrapText="1"/>
    </xf>
    <xf numFmtId="0" fontId="0" fillId="33" borderId="17" xfId="55" applyFont="1" applyFill="1" applyBorder="1" applyAlignment="1">
      <alignment horizontal="left" vertical="center"/>
      <protection/>
    </xf>
    <xf numFmtId="0" fontId="0" fillId="0" borderId="44" xfId="55" applyFont="1" applyBorder="1" applyAlignment="1">
      <alignment wrapText="1"/>
      <protection/>
    </xf>
    <xf numFmtId="0" fontId="9" fillId="0" borderId="44" xfId="55" applyFont="1" applyFill="1" applyBorder="1">
      <alignment/>
      <protection/>
    </xf>
    <xf numFmtId="0" fontId="0" fillId="0" borderId="12" xfId="53" applyFont="1" applyFill="1" applyBorder="1" applyAlignment="1">
      <alignment vertical="center"/>
    </xf>
    <xf numFmtId="0" fontId="0" fillId="0" borderId="33" xfId="55" applyFont="1" applyFill="1" applyBorder="1" applyAlignment="1">
      <alignment horizontal="left" vertical="center"/>
      <protection/>
    </xf>
    <xf numFmtId="0" fontId="0" fillId="38" borderId="13" xfId="55" applyFont="1" applyFill="1" applyBorder="1" applyAlignment="1">
      <alignment horizontal="left" vertical="center"/>
      <protection/>
    </xf>
    <xf numFmtId="0" fontId="9" fillId="0" borderId="45" xfId="55" applyFont="1" applyBorder="1">
      <alignment/>
      <protection/>
    </xf>
    <xf numFmtId="0" fontId="9" fillId="0" borderId="46" xfId="55" applyFont="1" applyBorder="1">
      <alignment/>
      <protection/>
    </xf>
    <xf numFmtId="0" fontId="2" fillId="0" borderId="10" xfId="55" applyFont="1" applyBorder="1" applyAlignment="1">
      <alignment horizontal="center" vertical="center"/>
      <protection/>
    </xf>
    <xf numFmtId="0" fontId="0" fillId="0" borderId="47" xfId="55" applyBorder="1">
      <alignment/>
      <protection/>
    </xf>
    <xf numFmtId="0" fontId="55" fillId="0" borderId="13" xfId="55" applyFont="1" applyFill="1" applyBorder="1" applyAlignment="1">
      <alignment horizontal="center" vertical="center"/>
      <protection/>
    </xf>
    <xf numFmtId="0" fontId="55" fillId="0" borderId="11" xfId="55" applyFont="1" applyFill="1" applyBorder="1" applyAlignment="1">
      <alignment horizontal="center" vertical="center"/>
      <protection/>
    </xf>
    <xf numFmtId="0" fontId="55" fillId="0" borderId="10" xfId="55" applyFont="1" applyFill="1" applyBorder="1" applyAlignment="1">
      <alignment horizontal="center" vertical="center"/>
      <protection/>
    </xf>
    <xf numFmtId="0" fontId="9" fillId="0" borderId="48" xfId="55" applyFont="1" applyFill="1" applyBorder="1">
      <alignment/>
      <protection/>
    </xf>
    <xf numFmtId="0" fontId="9" fillId="0" borderId="10" xfId="55" applyFont="1" applyFill="1" applyBorder="1">
      <alignment/>
      <protection/>
    </xf>
    <xf numFmtId="0" fontId="0" fillId="38" borderId="49" xfId="55" applyFont="1" applyFill="1" applyBorder="1" applyAlignment="1">
      <alignment vertical="center"/>
      <protection/>
    </xf>
    <xf numFmtId="0" fontId="0" fillId="0" borderId="50" xfId="53" applyFont="1" applyBorder="1" applyAlignment="1">
      <alignment vertical="center"/>
    </xf>
    <xf numFmtId="0" fontId="55" fillId="33" borderId="25" xfId="55" applyFont="1" applyFill="1" applyBorder="1" applyAlignment="1">
      <alignment horizontal="center" vertical="center"/>
      <protection/>
    </xf>
    <xf numFmtId="0" fontId="55" fillId="33" borderId="26" xfId="55" applyFont="1" applyFill="1" applyBorder="1" applyAlignment="1">
      <alignment horizontal="center" vertical="center"/>
      <protection/>
    </xf>
    <xf numFmtId="0" fontId="2" fillId="33" borderId="26" xfId="55" applyFont="1" applyFill="1" applyBorder="1" applyAlignment="1">
      <alignment horizontal="center" vertical="center"/>
      <protection/>
    </xf>
    <xf numFmtId="0" fontId="2" fillId="38" borderId="26" xfId="55" applyFont="1" applyFill="1" applyBorder="1" applyAlignment="1">
      <alignment horizontal="center" vertical="center"/>
      <protection/>
    </xf>
    <xf numFmtId="0" fontId="55" fillId="33" borderId="27" xfId="55" applyFont="1" applyFill="1" applyBorder="1" applyAlignment="1">
      <alignment horizontal="center" vertical="center"/>
      <protection/>
    </xf>
    <xf numFmtId="0" fontId="2" fillId="0" borderId="25" xfId="55" applyFont="1" applyBorder="1" applyAlignment="1">
      <alignment horizontal="center" vertical="center"/>
      <protection/>
    </xf>
    <xf numFmtId="0" fontId="2" fillId="0" borderId="26" xfId="55" applyFont="1" applyBorder="1" applyAlignment="1">
      <alignment horizontal="center" vertical="center"/>
      <protection/>
    </xf>
    <xf numFmtId="0" fontId="2" fillId="0" borderId="35" xfId="55" applyFont="1" applyBorder="1" applyAlignment="1">
      <alignment horizontal="center" vertical="center"/>
      <protection/>
    </xf>
    <xf numFmtId="0" fontId="2" fillId="0" borderId="27" xfId="55" applyFont="1" applyBorder="1" applyAlignment="1">
      <alignment horizontal="center" vertical="center"/>
      <protection/>
    </xf>
    <xf numFmtId="0" fontId="2" fillId="0" borderId="49" xfId="55" applyFont="1" applyFill="1" applyBorder="1" applyAlignment="1">
      <alignment horizontal="center" vertical="center"/>
      <protection/>
    </xf>
    <xf numFmtId="0" fontId="2" fillId="0" borderId="25" xfId="55" applyFont="1" applyFill="1" applyBorder="1" applyAlignment="1">
      <alignment horizontal="center" vertical="center"/>
      <protection/>
    </xf>
    <xf numFmtId="0" fontId="2" fillId="0" borderId="26" xfId="55" applyFont="1" applyFill="1" applyBorder="1" applyAlignment="1">
      <alignment horizontal="left" vertical="center"/>
      <protection/>
    </xf>
    <xf numFmtId="0" fontId="2" fillId="0" borderId="27" xfId="55" applyFont="1" applyFill="1" applyBorder="1" applyAlignment="1">
      <alignment horizontal="left" vertical="center"/>
      <protection/>
    </xf>
    <xf numFmtId="0" fontId="0" fillId="35" borderId="25" xfId="55" applyFont="1" applyFill="1" applyBorder="1" applyAlignment="1">
      <alignment horizontal="center" vertical="center"/>
      <protection/>
    </xf>
    <xf numFmtId="0" fontId="0" fillId="35" borderId="26" xfId="55" applyFont="1" applyFill="1" applyBorder="1" applyAlignment="1">
      <alignment horizontal="center" vertical="center"/>
      <protection/>
    </xf>
    <xf numFmtId="0" fontId="0" fillId="35" borderId="27" xfId="55" applyFont="1" applyFill="1" applyBorder="1" applyAlignment="1">
      <alignment horizontal="center" vertical="center"/>
      <protection/>
    </xf>
    <xf numFmtId="0" fontId="0" fillId="38" borderId="51" xfId="55" applyFont="1" applyFill="1" applyBorder="1" applyAlignment="1">
      <alignment horizontal="left" vertical="center"/>
      <protection/>
    </xf>
    <xf numFmtId="0" fontId="0" fillId="0" borderId="27" xfId="55" applyFont="1" applyFill="1" applyBorder="1">
      <alignment/>
      <protection/>
    </xf>
    <xf numFmtId="166" fontId="51" fillId="0" borderId="11" xfId="55" applyNumberFormat="1" applyFont="1" applyFill="1" applyBorder="1" applyAlignment="1">
      <alignment horizontal="center" vertical="center"/>
      <protection/>
    </xf>
    <xf numFmtId="166" fontId="51" fillId="0" borderId="10" xfId="55" applyNumberFormat="1" applyFont="1" applyFill="1" applyBorder="1" applyAlignment="1">
      <alignment horizontal="center" vertical="center"/>
      <protection/>
    </xf>
    <xf numFmtId="166" fontId="52" fillId="0" borderId="13" xfId="55" applyNumberFormat="1" applyFont="1" applyFill="1" applyBorder="1" applyAlignment="1">
      <alignment horizontal="center" vertical="center"/>
      <protection/>
    </xf>
    <xf numFmtId="166" fontId="52" fillId="0" borderId="11" xfId="55" applyNumberFormat="1" applyFont="1" applyFill="1" applyBorder="1" applyAlignment="1">
      <alignment horizontal="center" vertical="center"/>
      <protection/>
    </xf>
    <xf numFmtId="166" fontId="53" fillId="0" borderId="13" xfId="55" applyNumberFormat="1" applyFont="1" applyFill="1" applyBorder="1" applyAlignment="1">
      <alignment horizontal="center" vertical="center"/>
      <protection/>
    </xf>
    <xf numFmtId="166" fontId="53" fillId="0" borderId="11" xfId="55" applyNumberFormat="1" applyFont="1" applyFill="1" applyBorder="1" applyAlignment="1">
      <alignment horizontal="center" vertical="center"/>
      <protection/>
    </xf>
    <xf numFmtId="166" fontId="51" fillId="0" borderId="13" xfId="55" applyNumberFormat="1" applyFont="1" applyFill="1" applyBorder="1" applyAlignment="1">
      <alignment horizontal="center" vertical="center"/>
      <protection/>
    </xf>
    <xf numFmtId="0" fontId="0" fillId="0" borderId="15" xfId="58" applyFont="1" applyBorder="1" applyAlignment="1">
      <alignment vertical="center"/>
      <protection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2" fillId="0" borderId="11" xfId="58" applyFont="1" applyBorder="1" applyAlignment="1">
      <alignment horizontal="left" vertical="center"/>
      <protection/>
    </xf>
    <xf numFmtId="0" fontId="2" fillId="0" borderId="10" xfId="58" applyFont="1" applyBorder="1" applyAlignment="1">
      <alignment horizontal="left" vertical="center"/>
      <protection/>
    </xf>
    <xf numFmtId="0" fontId="0" fillId="0" borderId="12" xfId="58" applyFont="1" applyBorder="1" applyAlignment="1">
      <alignment horizontal="left" vertical="center"/>
      <protection/>
    </xf>
    <xf numFmtId="166" fontId="53" fillId="34" borderId="29" xfId="0" applyNumberFormat="1" applyFont="1" applyFill="1" applyBorder="1" applyAlignment="1">
      <alignment horizontal="center" vertical="center"/>
    </xf>
    <xf numFmtId="0" fontId="53" fillId="34" borderId="12" xfId="0" applyFont="1" applyFill="1" applyBorder="1" applyAlignment="1">
      <alignment horizontal="center" vertical="center"/>
    </xf>
    <xf numFmtId="0" fontId="53" fillId="34" borderId="16" xfId="0" applyFont="1" applyFill="1" applyBorder="1" applyAlignment="1">
      <alignment horizontal="center" vertical="center"/>
    </xf>
    <xf numFmtId="0" fontId="2" fillId="34" borderId="52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2" fillId="34" borderId="53" xfId="0" applyFont="1" applyFill="1" applyBorder="1" applyAlignment="1">
      <alignment horizontal="center" vertical="center"/>
    </xf>
    <xf numFmtId="0" fontId="2" fillId="34" borderId="54" xfId="0" applyFont="1" applyFill="1" applyBorder="1" applyAlignment="1">
      <alignment horizontal="center" vertical="center"/>
    </xf>
    <xf numFmtId="0" fontId="2" fillId="34" borderId="55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2" fillId="36" borderId="31" xfId="0" applyFont="1" applyFill="1" applyBorder="1" applyAlignment="1">
      <alignment horizontal="center" vertical="center"/>
    </xf>
    <xf numFmtId="0" fontId="2" fillId="34" borderId="56" xfId="0" applyFont="1" applyFill="1" applyBorder="1" applyAlignment="1">
      <alignment horizontal="center" vertical="center"/>
    </xf>
    <xf numFmtId="0" fontId="2" fillId="34" borderId="57" xfId="0" applyFont="1" applyFill="1" applyBorder="1" applyAlignment="1">
      <alignment horizontal="center" vertical="center"/>
    </xf>
    <xf numFmtId="0" fontId="2" fillId="34" borderId="58" xfId="0" applyFont="1" applyFill="1" applyBorder="1" applyAlignment="1">
      <alignment horizontal="center" vertical="center"/>
    </xf>
    <xf numFmtId="0" fontId="8" fillId="0" borderId="59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2" fillId="0" borderId="63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52" fillId="34" borderId="29" xfId="58" applyFont="1" applyFill="1" applyBorder="1" applyAlignment="1">
      <alignment horizontal="right" vertical="center"/>
      <protection/>
    </xf>
    <xf numFmtId="0" fontId="52" fillId="34" borderId="16" xfId="58" applyFont="1" applyFill="1" applyBorder="1" applyAlignment="1">
      <alignment horizontal="right" vertical="center"/>
      <protection/>
    </xf>
    <xf numFmtId="166" fontId="52" fillId="34" borderId="29" xfId="0" applyNumberFormat="1" applyFont="1" applyFill="1" applyBorder="1" applyAlignment="1">
      <alignment horizontal="center" vertical="center"/>
    </xf>
    <xf numFmtId="0" fontId="52" fillId="34" borderId="12" xfId="0" applyFont="1" applyFill="1" applyBorder="1" applyAlignment="1">
      <alignment horizontal="center" vertical="center"/>
    </xf>
    <xf numFmtId="0" fontId="52" fillId="34" borderId="16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53" fillId="34" borderId="29" xfId="58" applyFont="1" applyFill="1" applyBorder="1" applyAlignment="1">
      <alignment horizontal="right" vertical="center"/>
      <protection/>
    </xf>
    <xf numFmtId="0" fontId="53" fillId="34" borderId="16" xfId="58" applyFont="1" applyFill="1" applyBorder="1" applyAlignment="1">
      <alignment horizontal="right" vertical="center"/>
      <protection/>
    </xf>
    <xf numFmtId="0" fontId="2" fillId="36" borderId="12" xfId="0" applyFont="1" applyFill="1" applyBorder="1" applyAlignment="1">
      <alignment horizontal="center" vertical="center"/>
    </xf>
    <xf numFmtId="0" fontId="2" fillId="36" borderId="29" xfId="58" applyFont="1" applyFill="1" applyBorder="1" applyAlignment="1">
      <alignment horizontal="left" vertical="center"/>
      <protection/>
    </xf>
    <xf numFmtId="0" fontId="2" fillId="36" borderId="12" xfId="58" applyFont="1" applyFill="1" applyBorder="1" applyAlignment="1">
      <alignment horizontal="left" vertical="center"/>
      <protection/>
    </xf>
    <xf numFmtId="0" fontId="2" fillId="34" borderId="29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51" fillId="34" borderId="29" xfId="58" applyFont="1" applyFill="1" applyBorder="1" applyAlignment="1">
      <alignment horizontal="right" vertical="center"/>
      <protection/>
    </xf>
    <xf numFmtId="0" fontId="51" fillId="34" borderId="16" xfId="58" applyFont="1" applyFill="1" applyBorder="1" applyAlignment="1">
      <alignment horizontal="right" vertical="center"/>
      <protection/>
    </xf>
    <xf numFmtId="166" fontId="51" fillId="34" borderId="29" xfId="0" applyNumberFormat="1" applyFont="1" applyFill="1" applyBorder="1" applyAlignment="1">
      <alignment horizontal="center" vertical="center"/>
    </xf>
    <xf numFmtId="0" fontId="51" fillId="34" borderId="12" xfId="0" applyFont="1" applyFill="1" applyBorder="1" applyAlignment="1">
      <alignment horizontal="center" vertical="center"/>
    </xf>
    <xf numFmtId="0" fontId="51" fillId="34" borderId="16" xfId="0" applyFont="1" applyFill="1" applyBorder="1" applyAlignment="1">
      <alignment horizontal="center" vertical="center"/>
    </xf>
    <xf numFmtId="0" fontId="2" fillId="34" borderId="65" xfId="58" applyFont="1" applyFill="1" applyBorder="1" applyAlignment="1">
      <alignment horizontal="right" vertical="center"/>
      <protection/>
    </xf>
    <xf numFmtId="0" fontId="53" fillId="34" borderId="66" xfId="58" applyFont="1" applyFill="1" applyBorder="1" applyAlignment="1">
      <alignment horizontal="right" vertical="center"/>
      <protection/>
    </xf>
    <xf numFmtId="166" fontId="2" fillId="34" borderId="65" xfId="0" applyNumberFormat="1" applyFont="1" applyFill="1" applyBorder="1" applyAlignment="1">
      <alignment horizontal="center" vertical="center"/>
    </xf>
    <xf numFmtId="0" fontId="2" fillId="34" borderId="50" xfId="0" applyFont="1" applyFill="1" applyBorder="1" applyAlignment="1">
      <alignment horizontal="center" vertical="center"/>
    </xf>
    <xf numFmtId="0" fontId="2" fillId="34" borderId="6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166" fontId="2" fillId="34" borderId="65" xfId="55" applyNumberFormat="1" applyFont="1" applyFill="1" applyBorder="1" applyAlignment="1">
      <alignment horizontal="center" vertical="center"/>
      <protection/>
    </xf>
    <xf numFmtId="0" fontId="2" fillId="34" borderId="50" xfId="55" applyFont="1" applyFill="1" applyBorder="1" applyAlignment="1">
      <alignment horizontal="center" vertical="center"/>
      <protection/>
    </xf>
    <xf numFmtId="0" fontId="2" fillId="34" borderId="66" xfId="55" applyFont="1" applyFill="1" applyBorder="1" applyAlignment="1">
      <alignment horizontal="center" vertical="center"/>
      <protection/>
    </xf>
    <xf numFmtId="0" fontId="2" fillId="34" borderId="29" xfId="55" applyFont="1" applyFill="1" applyBorder="1" applyAlignment="1">
      <alignment horizontal="center" vertical="center"/>
      <protection/>
    </xf>
    <xf numFmtId="0" fontId="2" fillId="34" borderId="12" xfId="55" applyFont="1" applyFill="1" applyBorder="1" applyAlignment="1">
      <alignment horizontal="center" vertical="center"/>
      <protection/>
    </xf>
    <xf numFmtId="0" fontId="2" fillId="34" borderId="16" xfId="55" applyFont="1" applyFill="1" applyBorder="1" applyAlignment="1">
      <alignment horizontal="center" vertical="center"/>
      <protection/>
    </xf>
    <xf numFmtId="166" fontId="53" fillId="34" borderId="29" xfId="55" applyNumberFormat="1" applyFont="1" applyFill="1" applyBorder="1" applyAlignment="1">
      <alignment horizontal="center" vertical="center"/>
      <protection/>
    </xf>
    <xf numFmtId="0" fontId="53" fillId="34" borderId="12" xfId="55" applyFont="1" applyFill="1" applyBorder="1" applyAlignment="1">
      <alignment horizontal="center" vertical="center"/>
      <protection/>
    </xf>
    <xf numFmtId="0" fontId="53" fillId="34" borderId="16" xfId="55" applyFont="1" applyFill="1" applyBorder="1" applyAlignment="1">
      <alignment horizontal="center" vertical="center"/>
      <protection/>
    </xf>
    <xf numFmtId="166" fontId="51" fillId="34" borderId="29" xfId="55" applyNumberFormat="1" applyFont="1" applyFill="1" applyBorder="1" applyAlignment="1">
      <alignment horizontal="center" vertical="center"/>
      <protection/>
    </xf>
    <xf numFmtId="0" fontId="51" fillId="34" borderId="12" xfId="55" applyFont="1" applyFill="1" applyBorder="1" applyAlignment="1">
      <alignment horizontal="center" vertical="center"/>
      <protection/>
    </xf>
    <xf numFmtId="0" fontId="51" fillId="34" borderId="16" xfId="55" applyFont="1" applyFill="1" applyBorder="1" applyAlignment="1">
      <alignment horizontal="center" vertical="center"/>
      <protection/>
    </xf>
    <xf numFmtId="0" fontId="2" fillId="36" borderId="12" xfId="55" applyFont="1" applyFill="1" applyBorder="1" applyAlignment="1">
      <alignment horizontal="center" vertical="center"/>
      <protection/>
    </xf>
    <xf numFmtId="0" fontId="2" fillId="36" borderId="57" xfId="55" applyFont="1" applyFill="1" applyBorder="1" applyAlignment="1">
      <alignment horizontal="center" vertical="center"/>
      <protection/>
    </xf>
    <xf numFmtId="0" fontId="2" fillId="36" borderId="58" xfId="55" applyFont="1" applyFill="1" applyBorder="1" applyAlignment="1">
      <alignment horizontal="center" vertical="center"/>
      <protection/>
    </xf>
    <xf numFmtId="166" fontId="52" fillId="34" borderId="29" xfId="55" applyNumberFormat="1" applyFont="1" applyFill="1" applyBorder="1" applyAlignment="1">
      <alignment horizontal="center" vertical="center"/>
      <protection/>
    </xf>
    <xf numFmtId="0" fontId="52" fillId="34" borderId="12" xfId="55" applyFont="1" applyFill="1" applyBorder="1" applyAlignment="1">
      <alignment horizontal="center" vertical="center"/>
      <protection/>
    </xf>
    <xf numFmtId="0" fontId="52" fillId="34" borderId="16" xfId="55" applyFont="1" applyFill="1" applyBorder="1" applyAlignment="1">
      <alignment horizontal="center" vertical="center"/>
      <protection/>
    </xf>
    <xf numFmtId="0" fontId="2" fillId="36" borderId="56" xfId="58" applyFont="1" applyFill="1" applyBorder="1" applyAlignment="1">
      <alignment horizontal="left" vertical="center"/>
      <protection/>
    </xf>
    <xf numFmtId="0" fontId="2" fillId="36" borderId="57" xfId="58" applyFont="1" applyFill="1" applyBorder="1" applyAlignment="1">
      <alignment horizontal="left" vertical="center"/>
      <protection/>
    </xf>
    <xf numFmtId="0" fontId="2" fillId="36" borderId="58" xfId="58" applyFont="1" applyFill="1" applyBorder="1" applyAlignment="1">
      <alignment horizontal="left" vertical="center"/>
      <protection/>
    </xf>
    <xf numFmtId="0" fontId="2" fillId="36" borderId="38" xfId="55" applyFont="1" applyFill="1" applyBorder="1" applyAlignment="1">
      <alignment horizontal="center" vertical="center"/>
      <protection/>
    </xf>
    <xf numFmtId="0" fontId="2" fillId="36" borderId="68" xfId="55" applyFont="1" applyFill="1" applyBorder="1" applyAlignment="1">
      <alignment horizontal="center" vertical="center"/>
      <protection/>
    </xf>
    <xf numFmtId="0" fontId="2" fillId="34" borderId="56" xfId="55" applyFont="1" applyFill="1" applyBorder="1" applyAlignment="1">
      <alignment horizontal="center" vertical="center"/>
      <protection/>
    </xf>
    <xf numFmtId="0" fontId="2" fillId="34" borderId="57" xfId="55" applyFont="1" applyFill="1" applyBorder="1" applyAlignment="1">
      <alignment horizontal="center" vertical="center"/>
      <protection/>
    </xf>
    <xf numFmtId="0" fontId="2" fillId="34" borderId="58" xfId="55" applyFont="1" applyFill="1" applyBorder="1" applyAlignment="1">
      <alignment horizontal="center" vertical="center"/>
      <protection/>
    </xf>
    <xf numFmtId="0" fontId="2" fillId="34" borderId="52" xfId="55" applyFont="1" applyFill="1" applyBorder="1" applyAlignment="1">
      <alignment horizontal="center" vertical="center"/>
      <protection/>
    </xf>
    <xf numFmtId="0" fontId="2" fillId="34" borderId="0" xfId="55" applyFont="1" applyFill="1" applyBorder="1" applyAlignment="1">
      <alignment horizontal="center" vertical="center"/>
      <protection/>
    </xf>
    <xf numFmtId="0" fontId="2" fillId="34" borderId="31" xfId="55" applyFont="1" applyFill="1" applyBorder="1" applyAlignment="1">
      <alignment horizontal="center" vertical="center"/>
      <protection/>
    </xf>
    <xf numFmtId="0" fontId="2" fillId="36" borderId="16" xfId="55" applyFont="1" applyFill="1" applyBorder="1" applyAlignment="1">
      <alignment horizontal="center" vertical="center"/>
      <protection/>
    </xf>
    <xf numFmtId="0" fontId="2" fillId="0" borderId="63" xfId="55" applyFont="1" applyFill="1" applyBorder="1" applyAlignment="1">
      <alignment horizontal="center" vertical="center"/>
      <protection/>
    </xf>
    <xf numFmtId="0" fontId="2" fillId="0" borderId="40" xfId="55" applyFont="1" applyFill="1" applyBorder="1" applyAlignment="1">
      <alignment horizontal="center" vertical="center"/>
      <protection/>
    </xf>
    <xf numFmtId="0" fontId="2" fillId="0" borderId="64" xfId="55" applyFont="1" applyFill="1" applyBorder="1" applyAlignment="1">
      <alignment horizontal="center" vertical="center"/>
      <protection/>
    </xf>
    <xf numFmtId="0" fontId="2" fillId="0" borderId="42" xfId="55" applyFont="1" applyFill="1" applyBorder="1" applyAlignment="1">
      <alignment horizontal="center" vertical="center"/>
      <protection/>
    </xf>
    <xf numFmtId="0" fontId="8" fillId="0" borderId="36" xfId="55" applyFont="1" applyBorder="1" applyAlignment="1">
      <alignment horizontal="center" vertical="center"/>
      <protection/>
    </xf>
    <xf numFmtId="0" fontId="8" fillId="0" borderId="32" xfId="55" applyFont="1" applyBorder="1" applyAlignment="1">
      <alignment horizontal="center" vertical="center"/>
      <protection/>
    </xf>
    <xf numFmtId="0" fontId="8" fillId="0" borderId="59" xfId="55" applyFont="1" applyBorder="1" applyAlignment="1">
      <alignment horizontal="center"/>
      <protection/>
    </xf>
    <xf numFmtId="0" fontId="8" fillId="0" borderId="60" xfId="55" applyFont="1" applyBorder="1" applyAlignment="1">
      <alignment horizontal="center"/>
      <protection/>
    </xf>
    <xf numFmtId="0" fontId="7" fillId="0" borderId="0" xfId="55" applyFont="1" applyBorder="1" applyAlignment="1">
      <alignment horizontal="left" vertical="center"/>
      <protection/>
    </xf>
    <xf numFmtId="0" fontId="11" fillId="0" borderId="0" xfId="55" applyFont="1" applyBorder="1" applyAlignment="1">
      <alignment horizontal="left" vertical="center"/>
      <protection/>
    </xf>
    <xf numFmtId="0" fontId="12" fillId="0" borderId="67" xfId="55" applyFont="1" applyBorder="1" applyAlignment="1">
      <alignment horizontal="left" vertical="center"/>
      <protection/>
    </xf>
    <xf numFmtId="0" fontId="8" fillId="0" borderId="61" xfId="55" applyFont="1" applyBorder="1" applyAlignment="1">
      <alignment horizontal="center"/>
      <protection/>
    </xf>
    <xf numFmtId="0" fontId="8" fillId="0" borderId="62" xfId="55" applyFont="1" applyBorder="1" applyAlignment="1">
      <alignment horizontal="center"/>
      <protection/>
    </xf>
    <xf numFmtId="0" fontId="2" fillId="36" borderId="38" xfId="0" applyFont="1" applyFill="1" applyBorder="1" applyAlignment="1">
      <alignment horizontal="center" vertical="center"/>
    </xf>
    <xf numFmtId="0" fontId="2" fillId="36" borderId="68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/>
    </xf>
    <xf numFmtId="0" fontId="2" fillId="34" borderId="53" xfId="55" applyFont="1" applyFill="1" applyBorder="1" applyAlignment="1">
      <alignment horizontal="center" vertical="center"/>
      <protection/>
    </xf>
    <xf numFmtId="0" fontId="2" fillId="34" borderId="54" xfId="55" applyFont="1" applyFill="1" applyBorder="1" applyAlignment="1">
      <alignment horizontal="center" vertical="center"/>
      <protection/>
    </xf>
    <xf numFmtId="0" fontId="2" fillId="34" borderId="55" xfId="55" applyFont="1" applyFill="1" applyBorder="1" applyAlignment="1">
      <alignment horizontal="center" vertical="center"/>
      <protection/>
    </xf>
    <xf numFmtId="0" fontId="2" fillId="36" borderId="0" xfId="55" applyFont="1" applyFill="1" applyBorder="1" applyAlignment="1">
      <alignment horizontal="center" vertical="center"/>
      <protection/>
    </xf>
    <xf numFmtId="0" fontId="2" fillId="36" borderId="31" xfId="55" applyFont="1" applyFill="1" applyBorder="1" applyAlignment="1">
      <alignment horizontal="center" vertical="center"/>
      <protection/>
    </xf>
    <xf numFmtId="166" fontId="51" fillId="34" borderId="12" xfId="55" applyNumberFormat="1" applyFont="1" applyFill="1" applyBorder="1" applyAlignment="1">
      <alignment horizontal="center" vertical="center"/>
      <protection/>
    </xf>
    <xf numFmtId="0" fontId="2" fillId="34" borderId="38" xfId="55" applyFont="1" applyFill="1" applyBorder="1" applyAlignment="1">
      <alignment horizontal="center" vertical="center"/>
      <protection/>
    </xf>
    <xf numFmtId="0" fontId="8" fillId="0" borderId="36" xfId="55" applyFont="1" applyBorder="1" applyAlignment="1">
      <alignment horizontal="left" vertical="center"/>
      <protection/>
    </xf>
    <xf numFmtId="0" fontId="8" fillId="0" borderId="32" xfId="55" applyFont="1" applyBorder="1" applyAlignment="1">
      <alignment horizontal="left" vertical="center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Magyarázó szöveg 2" xfId="54"/>
    <cellStyle name="Normál 2" xfId="55"/>
    <cellStyle name="Normál 3" xfId="56"/>
    <cellStyle name="Normál 7" xfId="57"/>
    <cellStyle name="Normál_Közös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ntervi_halo_2020_OTAK_matemati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ematikatanár közös rész"/>
      <sheetName val="Matematikatanár középiskolai"/>
      <sheetName val="Matematikatanár általános isk."/>
      <sheetName val="segédtábla"/>
    </sheetNames>
    <sheetDataSet>
      <sheetData sheetId="0">
        <row r="33">
          <cell r="A33" t="str">
            <v>mm5t2em3</v>
          </cell>
          <cell r="B33" t="str">
            <v>Elemi matematika2G-tk</v>
          </cell>
        </row>
        <row r="41">
          <cell r="A41" t="str">
            <v>mm5t1vs5</v>
          </cell>
          <cell r="B41" t="str">
            <v>Valószínűségszámítás1E-tk</v>
          </cell>
        </row>
        <row r="46">
          <cell r="A46" t="str">
            <v>mm5t2el6</v>
          </cell>
          <cell r="B46" t="str">
            <v>Elemi matematika4G-tk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7"/>
  <sheetViews>
    <sheetView showGridLines="0" zoomScaleSheetLayoutView="100" zoomScalePageLayoutView="0" workbookViewId="0" topLeftCell="A1">
      <pane xSplit="2" ySplit="5" topLeftCell="S6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A1" sqref="A1:B1"/>
    </sheetView>
  </sheetViews>
  <sheetFormatPr defaultColWidth="10.7109375" defaultRowHeight="12.75"/>
  <cols>
    <col min="1" max="1" width="15.421875" style="3" customWidth="1"/>
    <col min="2" max="2" width="54.28125" style="1" customWidth="1"/>
    <col min="3" max="19" width="3.421875" style="4" customWidth="1"/>
    <col min="20" max="20" width="6.00390625" style="2" customWidth="1"/>
    <col min="21" max="21" width="3.421875" style="3" customWidth="1"/>
    <col min="22" max="22" width="15.421875" style="15" customWidth="1"/>
    <col min="23" max="23" width="41.140625" style="15" customWidth="1"/>
    <col min="24" max="24" width="3.57421875" style="3" customWidth="1"/>
    <col min="25" max="25" width="15.421875" style="15" customWidth="1"/>
    <col min="26" max="26" width="41.140625" style="15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50.7109375" style="1" customWidth="1"/>
    <col min="32" max="16384" width="10.7109375" style="1" customWidth="1"/>
  </cols>
  <sheetData>
    <row r="1" spans="1:30" s="2" customFormat="1" ht="25.5">
      <c r="A1" s="493" t="s">
        <v>1007</v>
      </c>
      <c r="B1" s="49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"/>
      <c r="U1" s="5"/>
      <c r="V1" s="123"/>
      <c r="W1" s="123"/>
      <c r="X1" s="3"/>
      <c r="Y1" s="15"/>
      <c r="Z1" s="15"/>
      <c r="AA1" s="3"/>
      <c r="AB1" s="3"/>
      <c r="AC1" s="3"/>
      <c r="AD1" s="4"/>
    </row>
    <row r="2" spans="1:30" s="2" customFormat="1" ht="21" customHeight="1">
      <c r="A2" s="494" t="s">
        <v>56</v>
      </c>
      <c r="B2" s="49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5"/>
      <c r="U2" s="5"/>
      <c r="V2" s="123"/>
      <c r="W2" s="123"/>
      <c r="X2" s="3"/>
      <c r="Y2" s="15"/>
      <c r="Z2" s="15"/>
      <c r="AA2" s="3"/>
      <c r="AB2" s="3"/>
      <c r="AC2" s="3"/>
      <c r="AD2" s="4"/>
    </row>
    <row r="3" spans="1:30" s="2" customFormat="1" ht="21" customHeight="1" thickBot="1">
      <c r="A3" s="495" t="s">
        <v>58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13"/>
      <c r="N3" s="13"/>
      <c r="O3" s="13"/>
      <c r="P3" s="13"/>
      <c r="Q3" s="13"/>
      <c r="R3" s="13"/>
      <c r="S3" s="13"/>
      <c r="T3" s="5"/>
      <c r="U3" s="5"/>
      <c r="V3" s="123"/>
      <c r="W3" s="123"/>
      <c r="X3" s="3"/>
      <c r="Y3" s="15"/>
      <c r="Z3" s="15"/>
      <c r="AA3" s="3"/>
      <c r="AB3" s="3"/>
      <c r="AC3" s="3"/>
      <c r="AD3" s="4"/>
    </row>
    <row r="4" spans="1:31" ht="18" customHeight="1" thickTop="1">
      <c r="A4" s="455" t="s">
        <v>1</v>
      </c>
      <c r="B4" s="455" t="s">
        <v>0</v>
      </c>
      <c r="C4" s="462" t="s">
        <v>28</v>
      </c>
      <c r="D4" s="463"/>
      <c r="E4" s="463"/>
      <c r="F4" s="463"/>
      <c r="G4" s="463"/>
      <c r="H4" s="464"/>
      <c r="I4" s="464"/>
      <c r="J4" s="464"/>
      <c r="K4" s="464"/>
      <c r="L4" s="464"/>
      <c r="M4" s="464"/>
      <c r="N4" s="465"/>
      <c r="O4" s="462" t="s">
        <v>29</v>
      </c>
      <c r="P4" s="463"/>
      <c r="Q4" s="463"/>
      <c r="R4" s="463"/>
      <c r="S4" s="466" t="s">
        <v>30</v>
      </c>
      <c r="T4" s="473" t="s">
        <v>31</v>
      </c>
      <c r="U4" s="455" t="s">
        <v>2</v>
      </c>
      <c r="V4" s="455"/>
      <c r="W4" s="455"/>
      <c r="X4" s="455" t="s">
        <v>3</v>
      </c>
      <c r="Y4" s="455"/>
      <c r="Z4" s="455"/>
      <c r="AA4" s="455" t="s">
        <v>8</v>
      </c>
      <c r="AB4" s="455"/>
      <c r="AC4" s="455"/>
      <c r="AD4" s="455" t="s">
        <v>4</v>
      </c>
      <c r="AE4" s="455" t="s">
        <v>240</v>
      </c>
    </row>
    <row r="5" spans="1:31" ht="12.75" customHeight="1">
      <c r="A5" s="456"/>
      <c r="B5" s="456"/>
      <c r="C5" s="54">
        <v>1</v>
      </c>
      <c r="D5" s="55">
        <v>2</v>
      </c>
      <c r="E5" s="55">
        <v>3</v>
      </c>
      <c r="F5" s="55">
        <v>4</v>
      </c>
      <c r="G5" s="55">
        <v>5</v>
      </c>
      <c r="H5" s="55">
        <v>6</v>
      </c>
      <c r="I5" s="96">
        <v>7</v>
      </c>
      <c r="J5" s="96">
        <v>8</v>
      </c>
      <c r="K5" s="96">
        <v>9</v>
      </c>
      <c r="L5" s="96">
        <v>10</v>
      </c>
      <c r="M5" s="96">
        <v>11</v>
      </c>
      <c r="N5" s="97">
        <v>12</v>
      </c>
      <c r="O5" s="54" t="s">
        <v>43</v>
      </c>
      <c r="P5" s="55" t="s">
        <v>42</v>
      </c>
      <c r="Q5" s="55" t="s">
        <v>44</v>
      </c>
      <c r="R5" s="55" t="s">
        <v>45</v>
      </c>
      <c r="S5" s="467"/>
      <c r="T5" s="474"/>
      <c r="U5" s="456"/>
      <c r="V5" s="456"/>
      <c r="W5" s="456"/>
      <c r="X5" s="456"/>
      <c r="Y5" s="456"/>
      <c r="Z5" s="456"/>
      <c r="AA5" s="456"/>
      <c r="AB5" s="456"/>
      <c r="AC5" s="456"/>
      <c r="AD5" s="456"/>
      <c r="AE5" s="456"/>
    </row>
    <row r="6" spans="1:31" s="6" customFormat="1" ht="12.75">
      <c r="A6" s="478" t="s">
        <v>7</v>
      </c>
      <c r="B6" s="479"/>
      <c r="C6" s="477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477"/>
      <c r="Q6" s="477"/>
      <c r="R6" s="477"/>
      <c r="S6" s="477"/>
      <c r="T6" s="477"/>
      <c r="U6" s="457"/>
      <c r="V6" s="457"/>
      <c r="W6" s="457"/>
      <c r="X6" s="457"/>
      <c r="Y6" s="457"/>
      <c r="Z6" s="457"/>
      <c r="AA6" s="457"/>
      <c r="AB6" s="457"/>
      <c r="AC6" s="457"/>
      <c r="AD6" s="457"/>
      <c r="AE6" s="458"/>
    </row>
    <row r="7" spans="1:31" s="6" customFormat="1" ht="12.75">
      <c r="A7" s="23" t="s">
        <v>53</v>
      </c>
      <c r="B7" s="18" t="s">
        <v>37</v>
      </c>
      <c r="C7" s="20" t="s">
        <v>32</v>
      </c>
      <c r="D7" s="12"/>
      <c r="E7" s="12"/>
      <c r="F7" s="12"/>
      <c r="G7" s="12"/>
      <c r="H7" s="12"/>
      <c r="I7" s="80"/>
      <c r="J7" s="80"/>
      <c r="K7" s="80"/>
      <c r="L7" s="80"/>
      <c r="M7" s="80"/>
      <c r="N7" s="81"/>
      <c r="O7" s="21"/>
      <c r="P7" s="14">
        <v>2</v>
      </c>
      <c r="Q7" s="14"/>
      <c r="R7" s="22"/>
      <c r="S7" s="21">
        <v>0</v>
      </c>
      <c r="T7" s="57" t="s">
        <v>232</v>
      </c>
      <c r="U7" s="21"/>
      <c r="V7" s="124"/>
      <c r="W7" s="131"/>
      <c r="X7" s="21"/>
      <c r="Y7" s="124"/>
      <c r="Z7" s="131"/>
      <c r="AA7" s="21"/>
      <c r="AB7" s="14"/>
      <c r="AC7" s="57"/>
      <c r="AD7" s="35" t="s">
        <v>59</v>
      </c>
      <c r="AE7" s="137" t="s">
        <v>241</v>
      </c>
    </row>
    <row r="8" spans="1:31" s="6" customFormat="1" ht="12.75">
      <c r="A8" s="468" t="s">
        <v>34</v>
      </c>
      <c r="B8" s="469"/>
      <c r="C8" s="28">
        <f aca="true" t="shared" si="0" ref="C8:N8">SUMIF(C7:C7,"=x",$O7:$O7)+SUMIF(C7:C7,"=x",$P7:$P7)+SUMIF(C7:C7,"=x",$Q7:$Q7)</f>
        <v>2</v>
      </c>
      <c r="D8" s="29">
        <f t="shared" si="0"/>
        <v>0</v>
      </c>
      <c r="E8" s="29">
        <f t="shared" si="0"/>
        <v>0</v>
      </c>
      <c r="F8" s="29">
        <f t="shared" si="0"/>
        <v>0</v>
      </c>
      <c r="G8" s="29">
        <f t="shared" si="0"/>
        <v>0</v>
      </c>
      <c r="H8" s="29">
        <f t="shared" si="0"/>
        <v>0</v>
      </c>
      <c r="I8" s="82">
        <f t="shared" si="0"/>
        <v>0</v>
      </c>
      <c r="J8" s="82">
        <f t="shared" si="0"/>
        <v>0</v>
      </c>
      <c r="K8" s="82">
        <f t="shared" si="0"/>
        <v>0</v>
      </c>
      <c r="L8" s="82">
        <f t="shared" si="0"/>
        <v>0</v>
      </c>
      <c r="M8" s="82">
        <f t="shared" si="0"/>
        <v>0</v>
      </c>
      <c r="N8" s="83">
        <f t="shared" si="0"/>
        <v>0</v>
      </c>
      <c r="O8" s="470">
        <f>SUM(C8:N8)</f>
        <v>2</v>
      </c>
      <c r="P8" s="471"/>
      <c r="Q8" s="471"/>
      <c r="R8" s="471"/>
      <c r="S8" s="471"/>
      <c r="T8" s="472"/>
      <c r="U8" s="459"/>
      <c r="V8" s="460"/>
      <c r="W8" s="460"/>
      <c r="X8" s="460"/>
      <c r="Y8" s="460"/>
      <c r="Z8" s="460"/>
      <c r="AA8" s="460"/>
      <c r="AB8" s="460"/>
      <c r="AC8" s="460"/>
      <c r="AD8" s="460"/>
      <c r="AE8" s="461"/>
    </row>
    <row r="9" spans="1:31" s="6" customFormat="1" ht="12.75">
      <c r="A9" s="475" t="s">
        <v>35</v>
      </c>
      <c r="B9" s="476"/>
      <c r="C9" s="31">
        <f aca="true" t="shared" si="1" ref="C9:N9">SUMIF(C7:C7,"=x",$S7:$S7)</f>
        <v>0</v>
      </c>
      <c r="D9" s="32">
        <f t="shared" si="1"/>
        <v>0</v>
      </c>
      <c r="E9" s="32">
        <f t="shared" si="1"/>
        <v>0</v>
      </c>
      <c r="F9" s="32">
        <f t="shared" si="1"/>
        <v>0</v>
      </c>
      <c r="G9" s="32">
        <f t="shared" si="1"/>
        <v>0</v>
      </c>
      <c r="H9" s="32">
        <f t="shared" si="1"/>
        <v>0</v>
      </c>
      <c r="I9" s="84">
        <f t="shared" si="1"/>
        <v>0</v>
      </c>
      <c r="J9" s="84">
        <f t="shared" si="1"/>
        <v>0</v>
      </c>
      <c r="K9" s="84">
        <f t="shared" si="1"/>
        <v>0</v>
      </c>
      <c r="L9" s="84">
        <f t="shared" si="1"/>
        <v>0</v>
      </c>
      <c r="M9" s="84">
        <f t="shared" si="1"/>
        <v>0</v>
      </c>
      <c r="N9" s="85">
        <f t="shared" si="1"/>
        <v>0</v>
      </c>
      <c r="O9" s="446">
        <f>SUM(C9:N9)</f>
        <v>0</v>
      </c>
      <c r="P9" s="447"/>
      <c r="Q9" s="447"/>
      <c r="R9" s="447"/>
      <c r="S9" s="447"/>
      <c r="T9" s="448"/>
      <c r="U9" s="449"/>
      <c r="V9" s="450"/>
      <c r="W9" s="450"/>
      <c r="X9" s="450"/>
      <c r="Y9" s="450"/>
      <c r="Z9" s="450"/>
      <c r="AA9" s="450"/>
      <c r="AB9" s="450"/>
      <c r="AC9" s="450"/>
      <c r="AD9" s="450"/>
      <c r="AE9" s="451"/>
    </row>
    <row r="10" spans="1:31" s="6" customFormat="1" ht="12.75">
      <c r="A10" s="483" t="s">
        <v>36</v>
      </c>
      <c r="B10" s="484"/>
      <c r="C10" s="25">
        <f>SUMPRODUCT(--(C7:C7="x"),--($T7:$T7="K(5)"))</f>
        <v>0</v>
      </c>
      <c r="D10" s="26">
        <f aca="true" t="shared" si="2" ref="D10:N10">SUMPRODUCT(--(D7:D7="x"),--($T7:$T7="K(5)"))</f>
        <v>0</v>
      </c>
      <c r="E10" s="26">
        <f t="shared" si="2"/>
        <v>0</v>
      </c>
      <c r="F10" s="26">
        <f t="shared" si="2"/>
        <v>0</v>
      </c>
      <c r="G10" s="26">
        <f t="shared" si="2"/>
        <v>0</v>
      </c>
      <c r="H10" s="26">
        <f t="shared" si="2"/>
        <v>0</v>
      </c>
      <c r="I10" s="86">
        <f t="shared" si="2"/>
        <v>0</v>
      </c>
      <c r="J10" s="86">
        <f t="shared" si="2"/>
        <v>0</v>
      </c>
      <c r="K10" s="86">
        <f t="shared" si="2"/>
        <v>0</v>
      </c>
      <c r="L10" s="86">
        <f t="shared" si="2"/>
        <v>0</v>
      </c>
      <c r="M10" s="86">
        <f t="shared" si="2"/>
        <v>0</v>
      </c>
      <c r="N10" s="87">
        <f t="shared" si="2"/>
        <v>0</v>
      </c>
      <c r="O10" s="485">
        <f>SUM(C10:N10)</f>
        <v>0</v>
      </c>
      <c r="P10" s="486"/>
      <c r="Q10" s="486"/>
      <c r="R10" s="486"/>
      <c r="S10" s="486"/>
      <c r="T10" s="487"/>
      <c r="U10" s="449"/>
      <c r="V10" s="450"/>
      <c r="W10" s="450"/>
      <c r="X10" s="450"/>
      <c r="Y10" s="450"/>
      <c r="Z10" s="450"/>
      <c r="AA10" s="450"/>
      <c r="AB10" s="450"/>
      <c r="AC10" s="450"/>
      <c r="AD10" s="450"/>
      <c r="AE10" s="451"/>
    </row>
    <row r="11" spans="1:31" s="6" customFormat="1" ht="12.75">
      <c r="A11" s="478" t="s">
        <v>171</v>
      </c>
      <c r="B11" s="479"/>
      <c r="C11" s="477"/>
      <c r="D11" s="477"/>
      <c r="E11" s="477"/>
      <c r="F11" s="477"/>
      <c r="G11" s="477"/>
      <c r="H11" s="477"/>
      <c r="I11" s="477"/>
      <c r="J11" s="477"/>
      <c r="K11" s="477"/>
      <c r="L11" s="477"/>
      <c r="M11" s="477"/>
      <c r="N11" s="477"/>
      <c r="O11" s="477"/>
      <c r="P11" s="477"/>
      <c r="Q11" s="477"/>
      <c r="R11" s="477"/>
      <c r="S11" s="477"/>
      <c r="T11" s="477"/>
      <c r="U11" s="457"/>
      <c r="V11" s="457"/>
      <c r="W11" s="457"/>
      <c r="X11" s="457"/>
      <c r="Y11" s="457"/>
      <c r="Z11" s="457"/>
      <c r="AA11" s="457"/>
      <c r="AB11" s="457"/>
      <c r="AC11" s="457"/>
      <c r="AD11" s="457"/>
      <c r="AE11" s="458"/>
    </row>
    <row r="12" spans="1:31" s="6" customFormat="1" ht="12.75">
      <c r="A12" s="23" t="s">
        <v>158</v>
      </c>
      <c r="B12" s="18" t="s">
        <v>159</v>
      </c>
      <c r="C12" s="20" t="s">
        <v>32</v>
      </c>
      <c r="D12" s="12"/>
      <c r="E12" s="12"/>
      <c r="F12" s="12"/>
      <c r="G12" s="12"/>
      <c r="H12" s="12"/>
      <c r="I12" s="80"/>
      <c r="J12" s="80"/>
      <c r="K12" s="80"/>
      <c r="L12" s="80"/>
      <c r="M12" s="80"/>
      <c r="N12" s="81"/>
      <c r="O12" s="21">
        <v>1</v>
      </c>
      <c r="P12" s="14"/>
      <c r="Q12" s="14"/>
      <c r="R12" s="22"/>
      <c r="S12" s="21">
        <v>3</v>
      </c>
      <c r="T12" s="57" t="s">
        <v>75</v>
      </c>
      <c r="U12" s="36" t="s">
        <v>42</v>
      </c>
      <c r="V12" s="125" t="str">
        <f>A13</f>
        <v>mm5t2al1</v>
      </c>
      <c r="W12" s="132" t="str">
        <f>B13</f>
        <v>Algebra és számelmélet1G-tk</v>
      </c>
      <c r="X12" s="38"/>
      <c r="Y12" s="126"/>
      <c r="Z12" s="133"/>
      <c r="AA12" s="38"/>
      <c r="AB12" s="37"/>
      <c r="AC12" s="58"/>
      <c r="AD12" s="40" t="s">
        <v>168</v>
      </c>
      <c r="AE12" s="133" t="s">
        <v>242</v>
      </c>
    </row>
    <row r="13" spans="1:31" s="6" customFormat="1" ht="12.75">
      <c r="A13" s="23" t="s">
        <v>160</v>
      </c>
      <c r="B13" s="18" t="s">
        <v>163</v>
      </c>
      <c r="C13" s="20" t="s">
        <v>32</v>
      </c>
      <c r="D13" s="12"/>
      <c r="E13" s="12"/>
      <c r="F13" s="12"/>
      <c r="G13" s="12"/>
      <c r="H13" s="12"/>
      <c r="I13" s="80"/>
      <c r="J13" s="80"/>
      <c r="K13" s="80"/>
      <c r="L13" s="80"/>
      <c r="M13" s="80"/>
      <c r="N13" s="81"/>
      <c r="O13" s="21"/>
      <c r="P13" s="14">
        <v>2</v>
      </c>
      <c r="Q13" s="14"/>
      <c r="R13" s="22"/>
      <c r="S13" s="21">
        <v>0</v>
      </c>
      <c r="T13" s="57" t="s">
        <v>77</v>
      </c>
      <c r="U13" s="38"/>
      <c r="V13" s="126"/>
      <c r="W13" s="133"/>
      <c r="X13" s="38"/>
      <c r="Y13" s="126"/>
      <c r="Z13" s="133"/>
      <c r="AA13" s="38"/>
      <c r="AB13" s="37"/>
      <c r="AC13" s="58"/>
      <c r="AD13" s="40" t="s">
        <v>168</v>
      </c>
      <c r="AE13" s="133" t="s">
        <v>243</v>
      </c>
    </row>
    <row r="14" spans="1:31" s="6" customFormat="1" ht="12.75">
      <c r="A14" s="23" t="s">
        <v>161</v>
      </c>
      <c r="B14" s="18" t="s">
        <v>162</v>
      </c>
      <c r="C14" s="21" t="s">
        <v>32</v>
      </c>
      <c r="D14" s="14"/>
      <c r="E14" s="14"/>
      <c r="F14" s="14"/>
      <c r="G14" s="14"/>
      <c r="H14" s="14"/>
      <c r="I14" s="80"/>
      <c r="J14" s="80"/>
      <c r="K14" s="80"/>
      <c r="L14" s="80"/>
      <c r="M14" s="80"/>
      <c r="N14" s="81"/>
      <c r="O14" s="21"/>
      <c r="P14" s="14">
        <v>2</v>
      </c>
      <c r="Q14" s="14"/>
      <c r="R14" s="22"/>
      <c r="S14" s="21">
        <v>3</v>
      </c>
      <c r="T14" s="57" t="s">
        <v>78</v>
      </c>
      <c r="U14" s="38"/>
      <c r="V14" s="126"/>
      <c r="W14" s="133"/>
      <c r="X14" s="38"/>
      <c r="Y14" s="126"/>
      <c r="Z14" s="133"/>
      <c r="AA14" s="38"/>
      <c r="AB14" s="37"/>
      <c r="AC14" s="58"/>
      <c r="AD14" s="40" t="s">
        <v>169</v>
      </c>
      <c r="AE14" s="133" t="s">
        <v>244</v>
      </c>
    </row>
    <row r="15" spans="1:31" s="6" customFormat="1" ht="12.75">
      <c r="A15" s="23" t="s">
        <v>164</v>
      </c>
      <c r="B15" s="18" t="s">
        <v>165</v>
      </c>
      <c r="C15" s="21"/>
      <c r="D15" s="14" t="s">
        <v>32</v>
      </c>
      <c r="E15" s="14"/>
      <c r="F15" s="14"/>
      <c r="G15" s="14"/>
      <c r="H15" s="14"/>
      <c r="I15" s="80"/>
      <c r="J15" s="80"/>
      <c r="K15" s="80"/>
      <c r="L15" s="80"/>
      <c r="M15" s="80"/>
      <c r="N15" s="81"/>
      <c r="O15" s="21">
        <v>1</v>
      </c>
      <c r="P15" s="14"/>
      <c r="Q15" s="14"/>
      <c r="R15" s="22"/>
      <c r="S15" s="21">
        <v>3</v>
      </c>
      <c r="T15" s="57" t="s">
        <v>75</v>
      </c>
      <c r="U15" s="117" t="s">
        <v>42</v>
      </c>
      <c r="V15" s="125" t="str">
        <f>A16</f>
        <v>mm5t2ge2</v>
      </c>
      <c r="W15" s="132" t="str">
        <f>B16</f>
        <v>Bevezetés a geometriábaG-tk</v>
      </c>
      <c r="X15" s="39"/>
      <c r="Y15" s="139"/>
      <c r="Z15" s="144"/>
      <c r="AA15" s="38"/>
      <c r="AB15" s="37"/>
      <c r="AC15" s="58"/>
      <c r="AD15" s="24" t="s">
        <v>170</v>
      </c>
      <c r="AE15" s="133" t="s">
        <v>245</v>
      </c>
    </row>
    <row r="16" spans="1:31" s="6" customFormat="1" ht="12.75">
      <c r="A16" s="23" t="s">
        <v>166</v>
      </c>
      <c r="B16" s="18" t="s">
        <v>167</v>
      </c>
      <c r="C16" s="21"/>
      <c r="D16" s="14" t="s">
        <v>32</v>
      </c>
      <c r="E16" s="14"/>
      <c r="F16" s="14"/>
      <c r="G16" s="14"/>
      <c r="H16" s="14"/>
      <c r="I16" s="80"/>
      <c r="J16" s="80"/>
      <c r="K16" s="80"/>
      <c r="L16" s="80"/>
      <c r="M16" s="80"/>
      <c r="N16" s="81"/>
      <c r="O16" s="21"/>
      <c r="P16" s="14">
        <v>2</v>
      </c>
      <c r="Q16" s="14"/>
      <c r="R16" s="22"/>
      <c r="S16" s="21">
        <v>0</v>
      </c>
      <c r="T16" s="57" t="s">
        <v>77</v>
      </c>
      <c r="U16" s="61"/>
      <c r="V16" s="113"/>
      <c r="W16" s="134"/>
      <c r="X16" s="61"/>
      <c r="Y16" s="113"/>
      <c r="Z16" s="134"/>
      <c r="AA16" s="61"/>
      <c r="AB16" s="45"/>
      <c r="AC16" s="66"/>
      <c r="AD16" s="24" t="s">
        <v>170</v>
      </c>
      <c r="AE16" s="134" t="s">
        <v>246</v>
      </c>
    </row>
    <row r="17" spans="1:31" s="6" customFormat="1" ht="12.75">
      <c r="A17" s="468" t="s">
        <v>34</v>
      </c>
      <c r="B17" s="469"/>
      <c r="C17" s="28">
        <f aca="true" t="shared" si="3" ref="C17:H17">SUMIF(C12:C16,"=x",$O12:$O16)+SUMIF(C12:C16,"=x",$P12:$P16)+SUMIF(C12:C16,"=x",$Q12:$Q16)</f>
        <v>5</v>
      </c>
      <c r="D17" s="29">
        <f t="shared" si="3"/>
        <v>3</v>
      </c>
      <c r="E17" s="29">
        <f t="shared" si="3"/>
        <v>0</v>
      </c>
      <c r="F17" s="29">
        <f t="shared" si="3"/>
        <v>0</v>
      </c>
      <c r="G17" s="29">
        <f t="shared" si="3"/>
        <v>0</v>
      </c>
      <c r="H17" s="29">
        <f t="shared" si="3"/>
        <v>0</v>
      </c>
      <c r="I17" s="82">
        <f aca="true" t="shared" si="4" ref="I17:N17">SUMIF(I12:I15,"=x",$O12:$O15)+SUMIF(I12:I15,"=x",$P12:$P15)+SUMIF(I12:I15,"=x",$Q12:$Q15)</f>
        <v>0</v>
      </c>
      <c r="J17" s="82">
        <f t="shared" si="4"/>
        <v>0</v>
      </c>
      <c r="K17" s="82">
        <f t="shared" si="4"/>
        <v>0</v>
      </c>
      <c r="L17" s="82">
        <f t="shared" si="4"/>
        <v>0</v>
      </c>
      <c r="M17" s="82">
        <f t="shared" si="4"/>
        <v>0</v>
      </c>
      <c r="N17" s="83">
        <f t="shared" si="4"/>
        <v>0</v>
      </c>
      <c r="O17" s="470">
        <f>SUM(C17:N17)</f>
        <v>8</v>
      </c>
      <c r="P17" s="471"/>
      <c r="Q17" s="471"/>
      <c r="R17" s="471"/>
      <c r="S17" s="471"/>
      <c r="T17" s="472"/>
      <c r="U17" s="459"/>
      <c r="V17" s="460"/>
      <c r="W17" s="460"/>
      <c r="X17" s="460"/>
      <c r="Y17" s="460"/>
      <c r="Z17" s="460"/>
      <c r="AA17" s="460"/>
      <c r="AB17" s="460"/>
      <c r="AC17" s="460"/>
      <c r="AD17" s="460"/>
      <c r="AE17" s="461"/>
    </row>
    <row r="18" spans="1:31" s="6" customFormat="1" ht="12.75">
      <c r="A18" s="475" t="s">
        <v>35</v>
      </c>
      <c r="B18" s="476"/>
      <c r="C18" s="31">
        <f aca="true" t="shared" si="5" ref="C18:H18">SUMIF(C12:C16,"=x",$S12:$S16)</f>
        <v>6</v>
      </c>
      <c r="D18" s="32">
        <f t="shared" si="5"/>
        <v>3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84">
        <f aca="true" t="shared" si="6" ref="I18:N18">SUMIF(I12:I15,"=x",$S12:$S15)</f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85">
        <f t="shared" si="6"/>
        <v>0</v>
      </c>
      <c r="O18" s="446">
        <f>SUM(C18:N18)</f>
        <v>9</v>
      </c>
      <c r="P18" s="447"/>
      <c r="Q18" s="447"/>
      <c r="R18" s="447"/>
      <c r="S18" s="447"/>
      <c r="T18" s="448"/>
      <c r="U18" s="449"/>
      <c r="V18" s="450"/>
      <c r="W18" s="450"/>
      <c r="X18" s="450"/>
      <c r="Y18" s="450"/>
      <c r="Z18" s="450"/>
      <c r="AA18" s="450"/>
      <c r="AB18" s="450"/>
      <c r="AC18" s="450"/>
      <c r="AD18" s="450"/>
      <c r="AE18" s="451"/>
    </row>
    <row r="19" spans="1:31" s="6" customFormat="1" ht="12.75">
      <c r="A19" s="483" t="s">
        <v>36</v>
      </c>
      <c r="B19" s="484"/>
      <c r="C19" s="25">
        <f>SUMPRODUCT(--(C12:C16="x"),--($T12:$T16="K(5)"))</f>
        <v>1</v>
      </c>
      <c r="D19" s="26">
        <f aca="true" t="shared" si="7" ref="D19:N19">SUMPRODUCT(--(D12:D16="x"),--($T12:$T16="K(5)"))</f>
        <v>1</v>
      </c>
      <c r="E19" s="26">
        <f t="shared" si="7"/>
        <v>0</v>
      </c>
      <c r="F19" s="26">
        <f t="shared" si="7"/>
        <v>0</v>
      </c>
      <c r="G19" s="26">
        <f t="shared" si="7"/>
        <v>0</v>
      </c>
      <c r="H19" s="26">
        <f t="shared" si="7"/>
        <v>0</v>
      </c>
      <c r="I19" s="86">
        <f t="shared" si="7"/>
        <v>0</v>
      </c>
      <c r="J19" s="86">
        <f>SUMPRODUCT(--(J12:J16="x"),--($T12:$T16="K(5)"))</f>
        <v>0</v>
      </c>
      <c r="K19" s="86">
        <f t="shared" si="7"/>
        <v>0</v>
      </c>
      <c r="L19" s="86">
        <f t="shared" si="7"/>
        <v>0</v>
      </c>
      <c r="M19" s="86">
        <f t="shared" si="7"/>
        <v>0</v>
      </c>
      <c r="N19" s="87">
        <f t="shared" si="7"/>
        <v>0</v>
      </c>
      <c r="O19" s="485">
        <f>SUM(C19:N19)</f>
        <v>2</v>
      </c>
      <c r="P19" s="486"/>
      <c r="Q19" s="486"/>
      <c r="R19" s="486"/>
      <c r="S19" s="486"/>
      <c r="T19" s="487"/>
      <c r="U19" s="449"/>
      <c r="V19" s="450"/>
      <c r="W19" s="450"/>
      <c r="X19" s="450"/>
      <c r="Y19" s="450"/>
      <c r="Z19" s="450"/>
      <c r="AA19" s="450"/>
      <c r="AB19" s="450"/>
      <c r="AC19" s="450"/>
      <c r="AD19" s="450"/>
      <c r="AE19" s="451"/>
    </row>
    <row r="20" spans="1:31" s="6" customFormat="1" ht="12.75">
      <c r="A20" s="478" t="s">
        <v>237</v>
      </c>
      <c r="B20" s="479"/>
      <c r="C20" s="477"/>
      <c r="D20" s="477"/>
      <c r="E20" s="477"/>
      <c r="F20" s="477"/>
      <c r="G20" s="477"/>
      <c r="H20" s="477"/>
      <c r="I20" s="477"/>
      <c r="J20" s="477"/>
      <c r="K20" s="477"/>
      <c r="L20" s="477"/>
      <c r="M20" s="477"/>
      <c r="N20" s="477"/>
      <c r="O20" s="477"/>
      <c r="P20" s="477"/>
      <c r="Q20" s="477"/>
      <c r="R20" s="477"/>
      <c r="S20" s="477"/>
      <c r="T20" s="477"/>
      <c r="U20" s="457"/>
      <c r="V20" s="457"/>
      <c r="W20" s="457"/>
      <c r="X20" s="457"/>
      <c r="Y20" s="457"/>
      <c r="Z20" s="457"/>
      <c r="AA20" s="457"/>
      <c r="AB20" s="457"/>
      <c r="AC20" s="457"/>
      <c r="AD20" s="457"/>
      <c r="AE20" s="458"/>
    </row>
    <row r="21" spans="1:31" s="6" customFormat="1" ht="12.75">
      <c r="A21" s="23" t="s">
        <v>172</v>
      </c>
      <c r="B21" s="18" t="s">
        <v>173</v>
      </c>
      <c r="C21" s="20" t="s">
        <v>32</v>
      </c>
      <c r="D21" s="12"/>
      <c r="E21" s="12"/>
      <c r="F21" s="12"/>
      <c r="G21" s="12"/>
      <c r="H21" s="12"/>
      <c r="I21" s="80"/>
      <c r="J21" s="80"/>
      <c r="K21" s="80"/>
      <c r="L21" s="80"/>
      <c r="M21" s="80"/>
      <c r="N21" s="81"/>
      <c r="O21" s="21"/>
      <c r="P21" s="14">
        <v>2</v>
      </c>
      <c r="Q21" s="14"/>
      <c r="R21" s="22"/>
      <c r="S21" s="119">
        <v>2</v>
      </c>
      <c r="T21" s="57" t="s">
        <v>78</v>
      </c>
      <c r="U21" s="69"/>
      <c r="V21" s="127"/>
      <c r="W21" s="135"/>
      <c r="X21" s="59"/>
      <c r="Y21" s="140"/>
      <c r="Z21" s="145"/>
      <c r="AA21" s="59"/>
      <c r="AB21" s="41"/>
      <c r="AC21" s="60"/>
      <c r="AD21" s="120" t="s">
        <v>224</v>
      </c>
      <c r="AE21" s="147" t="s">
        <v>247</v>
      </c>
    </row>
    <row r="22" spans="1:31" s="6" customFormat="1" ht="12.75">
      <c r="A22" s="23" t="s">
        <v>174</v>
      </c>
      <c r="B22" s="18" t="s">
        <v>175</v>
      </c>
      <c r="C22" s="46" t="s">
        <v>32</v>
      </c>
      <c r="D22" s="42"/>
      <c r="E22" s="42"/>
      <c r="F22" s="42"/>
      <c r="G22" s="42"/>
      <c r="H22" s="42"/>
      <c r="I22" s="98"/>
      <c r="J22" s="98"/>
      <c r="K22" s="98"/>
      <c r="L22" s="98"/>
      <c r="M22" s="98"/>
      <c r="N22" s="99"/>
      <c r="O22" s="47">
        <v>2</v>
      </c>
      <c r="P22" s="34"/>
      <c r="Q22" s="34"/>
      <c r="R22" s="48"/>
      <c r="S22" s="119">
        <v>5</v>
      </c>
      <c r="T22" s="119" t="s">
        <v>75</v>
      </c>
      <c r="U22" s="122" t="s">
        <v>42</v>
      </c>
      <c r="V22" s="128" t="str">
        <f>A23</f>
        <v>mm5t2vm1</v>
      </c>
      <c r="W22" s="136" t="str">
        <f>B23</f>
        <v>Véges matematika1G-tk</v>
      </c>
      <c r="X22" s="70"/>
      <c r="Y22" s="141"/>
      <c r="Z22" s="146"/>
      <c r="AA22" s="70"/>
      <c r="AB22" s="42"/>
      <c r="AC22" s="71"/>
      <c r="AD22" s="121" t="s">
        <v>95</v>
      </c>
      <c r="AE22" s="149" t="s">
        <v>248</v>
      </c>
    </row>
    <row r="23" spans="1:31" s="6" customFormat="1" ht="12.75">
      <c r="A23" s="23" t="s">
        <v>176</v>
      </c>
      <c r="B23" s="18" t="s">
        <v>214</v>
      </c>
      <c r="C23" s="20" t="s">
        <v>32</v>
      </c>
      <c r="D23" s="12"/>
      <c r="E23" s="12"/>
      <c r="F23" s="12"/>
      <c r="G23" s="12"/>
      <c r="H23" s="12"/>
      <c r="I23" s="80"/>
      <c r="J23" s="80"/>
      <c r="K23" s="80"/>
      <c r="L23" s="80"/>
      <c r="M23" s="80"/>
      <c r="N23" s="81"/>
      <c r="O23" s="21"/>
      <c r="P23" s="14">
        <v>2</v>
      </c>
      <c r="Q23" s="14"/>
      <c r="R23" s="22"/>
      <c r="S23" s="119">
        <v>0</v>
      </c>
      <c r="T23" s="57" t="s">
        <v>77</v>
      </c>
      <c r="U23" s="62"/>
      <c r="V23" s="127"/>
      <c r="W23" s="135"/>
      <c r="X23" s="70"/>
      <c r="Y23" s="141"/>
      <c r="Z23" s="146"/>
      <c r="AA23" s="70"/>
      <c r="AB23" s="42"/>
      <c r="AC23" s="71"/>
      <c r="AD23" s="121" t="s">
        <v>95</v>
      </c>
      <c r="AE23" s="149" t="s">
        <v>249</v>
      </c>
    </row>
    <row r="24" spans="1:31" s="6" customFormat="1" ht="12.75">
      <c r="A24" s="23" t="s">
        <v>177</v>
      </c>
      <c r="B24" s="18" t="s">
        <v>178</v>
      </c>
      <c r="C24" s="20"/>
      <c r="D24" s="12" t="s">
        <v>32</v>
      </c>
      <c r="E24" s="12"/>
      <c r="F24" s="12"/>
      <c r="G24" s="12"/>
      <c r="H24" s="12"/>
      <c r="I24" s="80"/>
      <c r="J24" s="80"/>
      <c r="K24" s="80"/>
      <c r="L24" s="80"/>
      <c r="M24" s="80"/>
      <c r="N24" s="81"/>
      <c r="O24" s="21">
        <v>1</v>
      </c>
      <c r="P24" s="14"/>
      <c r="Q24" s="14"/>
      <c r="R24" s="22"/>
      <c r="S24" s="119">
        <v>3</v>
      </c>
      <c r="T24" s="119" t="s">
        <v>75</v>
      </c>
      <c r="U24" s="21" t="s">
        <v>33</v>
      </c>
      <c r="V24" s="124" t="str">
        <f>A12</f>
        <v>mm5t1al1</v>
      </c>
      <c r="W24" s="131" t="str">
        <f>B12</f>
        <v>Algebra és számelmélet1E-tk</v>
      </c>
      <c r="X24" s="62" t="s">
        <v>42</v>
      </c>
      <c r="Y24" s="127" t="str">
        <f>A25</f>
        <v>mm5t2al2</v>
      </c>
      <c r="Z24" s="135" t="str">
        <f>B25</f>
        <v>Algebra és számelmélet2G-tk</v>
      </c>
      <c r="AA24" s="21"/>
      <c r="AB24" s="14"/>
      <c r="AC24" s="57"/>
      <c r="AD24" s="121" t="s">
        <v>137</v>
      </c>
      <c r="AE24" s="137" t="s">
        <v>250</v>
      </c>
    </row>
    <row r="25" spans="1:31" s="6" customFormat="1" ht="12.75">
      <c r="A25" s="23" t="s">
        <v>179</v>
      </c>
      <c r="B25" s="18" t="s">
        <v>215</v>
      </c>
      <c r="C25" s="20"/>
      <c r="D25" s="12" t="s">
        <v>32</v>
      </c>
      <c r="E25" s="12"/>
      <c r="F25" s="12"/>
      <c r="G25" s="12"/>
      <c r="H25" s="12"/>
      <c r="I25" s="80"/>
      <c r="J25" s="80"/>
      <c r="K25" s="80"/>
      <c r="L25" s="80"/>
      <c r="M25" s="80"/>
      <c r="N25" s="81"/>
      <c r="O25" s="21"/>
      <c r="P25" s="14">
        <v>2</v>
      </c>
      <c r="Q25" s="14"/>
      <c r="R25" s="22"/>
      <c r="S25" s="119">
        <v>0</v>
      </c>
      <c r="T25" s="57" t="s">
        <v>77</v>
      </c>
      <c r="U25" s="21" t="s">
        <v>33</v>
      </c>
      <c r="V25" s="124" t="str">
        <f>A12</f>
        <v>mm5t1al1</v>
      </c>
      <c r="W25" s="131" t="str">
        <f>B12</f>
        <v>Algebra és számelmélet1E-tk</v>
      </c>
      <c r="X25" s="21"/>
      <c r="Y25" s="124"/>
      <c r="Z25" s="131"/>
      <c r="AA25" s="21"/>
      <c r="AB25" s="14"/>
      <c r="AC25" s="57"/>
      <c r="AD25" s="121" t="s">
        <v>137</v>
      </c>
      <c r="AE25" s="137" t="s">
        <v>251</v>
      </c>
    </row>
    <row r="26" spans="1:31" s="6" customFormat="1" ht="12.75">
      <c r="A26" s="23" t="s">
        <v>180</v>
      </c>
      <c r="B26" s="18" t="s">
        <v>181</v>
      </c>
      <c r="C26" s="20"/>
      <c r="D26" s="12" t="s">
        <v>32</v>
      </c>
      <c r="E26" s="12"/>
      <c r="F26" s="12"/>
      <c r="G26" s="12"/>
      <c r="H26" s="12"/>
      <c r="I26" s="80"/>
      <c r="J26" s="80"/>
      <c r="K26" s="80"/>
      <c r="L26" s="80"/>
      <c r="M26" s="80"/>
      <c r="N26" s="81"/>
      <c r="O26" s="21">
        <v>2</v>
      </c>
      <c r="P26" s="14"/>
      <c r="Q26" s="14"/>
      <c r="R26" s="22"/>
      <c r="S26" s="119">
        <v>6</v>
      </c>
      <c r="T26" s="119" t="s">
        <v>75</v>
      </c>
      <c r="U26" s="21" t="s">
        <v>33</v>
      </c>
      <c r="V26" s="124" t="str">
        <f>A14</f>
        <v>mm5t2an1</v>
      </c>
      <c r="W26" s="131" t="str">
        <f>B14</f>
        <v>Bevezető analízis1G-tk</v>
      </c>
      <c r="X26" s="62" t="s">
        <v>42</v>
      </c>
      <c r="Y26" s="127" t="str">
        <f>A27</f>
        <v>mm5t2an2</v>
      </c>
      <c r="Z26" s="135" t="str">
        <f>B27</f>
        <v>Bevezető analízis2G-tk</v>
      </c>
      <c r="AA26" s="21"/>
      <c r="AB26" s="14"/>
      <c r="AC26" s="57"/>
      <c r="AD26" s="121" t="s">
        <v>225</v>
      </c>
      <c r="AE26" s="137" t="s">
        <v>252</v>
      </c>
    </row>
    <row r="27" spans="1:31" s="6" customFormat="1" ht="12.75">
      <c r="A27" s="23" t="s">
        <v>182</v>
      </c>
      <c r="B27" s="18" t="s">
        <v>216</v>
      </c>
      <c r="C27" s="20"/>
      <c r="D27" s="12" t="s">
        <v>32</v>
      </c>
      <c r="E27" s="12"/>
      <c r="F27" s="12"/>
      <c r="G27" s="12"/>
      <c r="H27" s="12"/>
      <c r="I27" s="80"/>
      <c r="J27" s="80"/>
      <c r="K27" s="80"/>
      <c r="L27" s="80"/>
      <c r="M27" s="80"/>
      <c r="N27" s="81"/>
      <c r="O27" s="21"/>
      <c r="P27" s="14">
        <v>4</v>
      </c>
      <c r="Q27" s="14"/>
      <c r="R27" s="22"/>
      <c r="S27" s="119">
        <v>0</v>
      </c>
      <c r="T27" s="57" t="s">
        <v>77</v>
      </c>
      <c r="U27" s="21" t="s">
        <v>33</v>
      </c>
      <c r="V27" s="124" t="str">
        <f>A14</f>
        <v>mm5t2an1</v>
      </c>
      <c r="W27" s="131" t="str">
        <f>B14</f>
        <v>Bevezető analízis1G-tk</v>
      </c>
      <c r="X27" s="21"/>
      <c r="Y27" s="124"/>
      <c r="Z27" s="131"/>
      <c r="AA27" s="21"/>
      <c r="AB27" s="14"/>
      <c r="AC27" s="57"/>
      <c r="AD27" s="121" t="s">
        <v>225</v>
      </c>
      <c r="AE27" s="137" t="s">
        <v>253</v>
      </c>
    </row>
    <row r="28" spans="1:31" s="6" customFormat="1" ht="12.75">
      <c r="A28" s="23" t="s">
        <v>183</v>
      </c>
      <c r="B28" s="18" t="s">
        <v>184</v>
      </c>
      <c r="C28" s="20"/>
      <c r="D28" s="12" t="s">
        <v>32</v>
      </c>
      <c r="E28" s="12"/>
      <c r="F28" s="12"/>
      <c r="G28" s="12"/>
      <c r="H28" s="12"/>
      <c r="I28" s="80"/>
      <c r="J28" s="80"/>
      <c r="K28" s="80"/>
      <c r="L28" s="80"/>
      <c r="M28" s="80"/>
      <c r="N28" s="81"/>
      <c r="O28" s="21"/>
      <c r="P28" s="14">
        <v>2</v>
      </c>
      <c r="Q28" s="14"/>
      <c r="R28" s="22"/>
      <c r="S28" s="119">
        <v>2</v>
      </c>
      <c r="T28" s="57" t="s">
        <v>78</v>
      </c>
      <c r="U28" s="62"/>
      <c r="V28" s="127"/>
      <c r="W28" s="135"/>
      <c r="X28" s="21"/>
      <c r="Y28" s="124"/>
      <c r="Z28" s="131"/>
      <c r="AA28" s="21"/>
      <c r="AB28" s="14"/>
      <c r="AC28" s="57"/>
      <c r="AD28" s="121" t="s">
        <v>59</v>
      </c>
      <c r="AE28" s="137" t="s">
        <v>254</v>
      </c>
    </row>
    <row r="29" spans="1:31" s="6" customFormat="1" ht="12.75">
      <c r="A29" s="23" t="s">
        <v>185</v>
      </c>
      <c r="B29" s="18" t="s">
        <v>186</v>
      </c>
      <c r="C29" s="20"/>
      <c r="D29" s="12"/>
      <c r="E29" s="12" t="s">
        <v>32</v>
      </c>
      <c r="F29" s="12"/>
      <c r="G29" s="12"/>
      <c r="H29" s="12"/>
      <c r="I29" s="80"/>
      <c r="J29" s="80"/>
      <c r="K29" s="80"/>
      <c r="L29" s="80"/>
      <c r="M29" s="80"/>
      <c r="N29" s="81"/>
      <c r="O29" s="21">
        <v>2</v>
      </c>
      <c r="P29" s="14"/>
      <c r="Q29" s="14"/>
      <c r="R29" s="22"/>
      <c r="S29" s="119">
        <v>5</v>
      </c>
      <c r="T29" s="119" t="s">
        <v>75</v>
      </c>
      <c r="U29" s="21" t="s">
        <v>33</v>
      </c>
      <c r="V29" s="124" t="str">
        <f>A15</f>
        <v>mm5t1ge2</v>
      </c>
      <c r="W29" s="131" t="str">
        <f>B15</f>
        <v>Bevezetés a geometriábaE-tk</v>
      </c>
      <c r="X29" s="62" t="s">
        <v>42</v>
      </c>
      <c r="Y29" s="127" t="str">
        <f>A30</f>
        <v>mm5t2ge3</v>
      </c>
      <c r="Z29" s="135" t="str">
        <f>B30</f>
        <v>Analitikus geometriaG-tk</v>
      </c>
      <c r="AA29" s="21"/>
      <c r="AB29" s="14"/>
      <c r="AC29" s="57"/>
      <c r="AD29" s="121" t="s">
        <v>170</v>
      </c>
      <c r="AE29" s="137" t="s">
        <v>255</v>
      </c>
    </row>
    <row r="30" spans="1:31" s="6" customFormat="1" ht="12.75">
      <c r="A30" s="23" t="s">
        <v>187</v>
      </c>
      <c r="B30" s="18" t="s">
        <v>217</v>
      </c>
      <c r="C30" s="20"/>
      <c r="D30" s="12"/>
      <c r="E30" s="12" t="s">
        <v>32</v>
      </c>
      <c r="F30" s="12"/>
      <c r="G30" s="12"/>
      <c r="H30" s="12"/>
      <c r="I30" s="80"/>
      <c r="J30" s="80"/>
      <c r="K30" s="80"/>
      <c r="L30" s="80"/>
      <c r="M30" s="80"/>
      <c r="N30" s="81"/>
      <c r="O30" s="21"/>
      <c r="P30" s="14">
        <v>2</v>
      </c>
      <c r="Q30" s="14"/>
      <c r="R30" s="22"/>
      <c r="S30" s="119">
        <v>0</v>
      </c>
      <c r="T30" s="57" t="s">
        <v>77</v>
      </c>
      <c r="U30" s="21" t="s">
        <v>33</v>
      </c>
      <c r="V30" s="124" t="str">
        <f>A15</f>
        <v>mm5t1ge2</v>
      </c>
      <c r="W30" s="131" t="str">
        <f>B15</f>
        <v>Bevezetés a geometriábaE-tk</v>
      </c>
      <c r="X30" s="21"/>
      <c r="Y30" s="124"/>
      <c r="Z30" s="131"/>
      <c r="AA30" s="21"/>
      <c r="AB30" s="14"/>
      <c r="AC30" s="57"/>
      <c r="AD30" s="121" t="s">
        <v>170</v>
      </c>
      <c r="AE30" s="147" t="s">
        <v>256</v>
      </c>
    </row>
    <row r="31" spans="1:31" s="6" customFormat="1" ht="12.75">
      <c r="A31" s="23" t="s">
        <v>188</v>
      </c>
      <c r="B31" s="18" t="s">
        <v>189</v>
      </c>
      <c r="C31" s="20"/>
      <c r="D31" s="12"/>
      <c r="E31" s="12" t="s">
        <v>32</v>
      </c>
      <c r="F31" s="12"/>
      <c r="G31" s="12"/>
      <c r="H31" s="12"/>
      <c r="I31" s="80"/>
      <c r="J31" s="80"/>
      <c r="K31" s="80"/>
      <c r="L31" s="80"/>
      <c r="M31" s="80"/>
      <c r="N31" s="81"/>
      <c r="O31" s="21">
        <v>2</v>
      </c>
      <c r="P31" s="14"/>
      <c r="Q31" s="14"/>
      <c r="R31" s="22"/>
      <c r="S31" s="119">
        <v>5</v>
      </c>
      <c r="T31" s="119" t="s">
        <v>75</v>
      </c>
      <c r="U31" s="21" t="s">
        <v>33</v>
      </c>
      <c r="V31" s="124" t="str">
        <f>A26</f>
        <v>mm5t1an2</v>
      </c>
      <c r="W31" s="131" t="str">
        <f>B26</f>
        <v>Bevezető analízis2E-tk</v>
      </c>
      <c r="X31" s="62" t="s">
        <v>42</v>
      </c>
      <c r="Y31" s="127" t="str">
        <f>A32</f>
        <v>mm5t2an3</v>
      </c>
      <c r="Z31" s="135" t="str">
        <f>B32</f>
        <v>Egyváltozós analízis1G-tk</v>
      </c>
      <c r="AA31" s="64"/>
      <c r="AB31" s="44"/>
      <c r="AC31" s="65"/>
      <c r="AD31" s="121" t="s">
        <v>225</v>
      </c>
      <c r="AE31" s="149" t="s">
        <v>257</v>
      </c>
    </row>
    <row r="32" spans="1:31" s="6" customFormat="1" ht="12.75">
      <c r="A32" s="23" t="s">
        <v>190</v>
      </c>
      <c r="B32" s="18" t="s">
        <v>218</v>
      </c>
      <c r="C32" s="20"/>
      <c r="D32" s="12"/>
      <c r="E32" s="12" t="s">
        <v>32</v>
      </c>
      <c r="F32" s="12"/>
      <c r="G32" s="12"/>
      <c r="H32" s="12"/>
      <c r="I32" s="80"/>
      <c r="J32" s="80"/>
      <c r="K32" s="80"/>
      <c r="L32" s="80"/>
      <c r="M32" s="80"/>
      <c r="N32" s="81"/>
      <c r="O32" s="21"/>
      <c r="P32" s="14">
        <v>2</v>
      </c>
      <c r="Q32" s="14"/>
      <c r="R32" s="22"/>
      <c r="S32" s="119">
        <v>0</v>
      </c>
      <c r="T32" s="57" t="s">
        <v>77</v>
      </c>
      <c r="U32" s="21" t="s">
        <v>33</v>
      </c>
      <c r="V32" s="124" t="str">
        <f>A26</f>
        <v>mm5t1an2</v>
      </c>
      <c r="W32" s="131" t="str">
        <f>B26</f>
        <v>Bevezető analízis2E-tk</v>
      </c>
      <c r="X32" s="64"/>
      <c r="Y32" s="129"/>
      <c r="Z32" s="137"/>
      <c r="AA32" s="64"/>
      <c r="AB32" s="44"/>
      <c r="AC32" s="65"/>
      <c r="AD32" s="121" t="s">
        <v>225</v>
      </c>
      <c r="AE32" s="149" t="s">
        <v>258</v>
      </c>
    </row>
    <row r="33" spans="1:31" s="6" customFormat="1" ht="12.75">
      <c r="A33" s="23" t="s">
        <v>191</v>
      </c>
      <c r="B33" s="18" t="s">
        <v>192</v>
      </c>
      <c r="C33" s="20"/>
      <c r="D33" s="12"/>
      <c r="E33" s="12" t="s">
        <v>32</v>
      </c>
      <c r="F33" s="12"/>
      <c r="G33" s="12"/>
      <c r="H33" s="12"/>
      <c r="I33" s="80"/>
      <c r="J33" s="80"/>
      <c r="K33" s="80"/>
      <c r="L33" s="80"/>
      <c r="M33" s="80"/>
      <c r="N33" s="81"/>
      <c r="O33" s="21"/>
      <c r="P33" s="14">
        <v>2</v>
      </c>
      <c r="Q33" s="14"/>
      <c r="R33" s="22"/>
      <c r="S33" s="119">
        <v>2</v>
      </c>
      <c r="T33" s="57" t="s">
        <v>78</v>
      </c>
      <c r="U33" s="21" t="s">
        <v>33</v>
      </c>
      <c r="V33" s="124" t="str">
        <f>A28</f>
        <v>mm5t2em2</v>
      </c>
      <c r="W33" s="131" t="str">
        <f>B28</f>
        <v>Elemi matematika1G-tk</v>
      </c>
      <c r="X33" s="21" t="s">
        <v>33</v>
      </c>
      <c r="Y33" s="124" t="str">
        <f>A22</f>
        <v>mm5t1vm1</v>
      </c>
      <c r="Z33" s="131" t="str">
        <f>B22</f>
        <v>Véges matematika1E-tk</v>
      </c>
      <c r="AA33" s="21"/>
      <c r="AB33" s="14"/>
      <c r="AC33" s="57"/>
      <c r="AD33" s="121" t="s">
        <v>147</v>
      </c>
      <c r="AE33" s="137" t="s">
        <v>259</v>
      </c>
    </row>
    <row r="34" spans="1:31" s="6" customFormat="1" ht="12.75">
      <c r="A34" s="23" t="s">
        <v>193</v>
      </c>
      <c r="B34" s="18" t="s">
        <v>194</v>
      </c>
      <c r="C34" s="20"/>
      <c r="D34" s="12"/>
      <c r="E34" s="12"/>
      <c r="F34" s="12" t="s">
        <v>32</v>
      </c>
      <c r="G34" s="12"/>
      <c r="H34" s="12"/>
      <c r="I34" s="80"/>
      <c r="J34" s="80"/>
      <c r="K34" s="80"/>
      <c r="L34" s="80"/>
      <c r="M34" s="80"/>
      <c r="N34" s="81"/>
      <c r="O34" s="21">
        <v>2</v>
      </c>
      <c r="P34" s="14"/>
      <c r="Q34" s="14"/>
      <c r="R34" s="22"/>
      <c r="S34" s="119">
        <v>5</v>
      </c>
      <c r="T34" s="119" t="s">
        <v>75</v>
      </c>
      <c r="U34" s="21" t="s">
        <v>33</v>
      </c>
      <c r="V34" s="124" t="str">
        <f>A31</f>
        <v>mm5t1an3</v>
      </c>
      <c r="W34" s="131" t="str">
        <f>B31</f>
        <v>Egyváltozós analízis1E-tk</v>
      </c>
      <c r="X34" s="62" t="s">
        <v>42</v>
      </c>
      <c r="Y34" s="127" t="str">
        <f>A35</f>
        <v>mm5t2an4</v>
      </c>
      <c r="Z34" s="135" t="str">
        <f>B35</f>
        <v>Egyváltozós analízis2G-tk</v>
      </c>
      <c r="AA34" s="64"/>
      <c r="AB34" s="44"/>
      <c r="AC34" s="65"/>
      <c r="AD34" s="121" t="s">
        <v>225</v>
      </c>
      <c r="AE34" s="137" t="s">
        <v>260</v>
      </c>
    </row>
    <row r="35" spans="1:31" s="6" customFormat="1" ht="12.75">
      <c r="A35" s="23" t="s">
        <v>195</v>
      </c>
      <c r="B35" s="18" t="s">
        <v>219</v>
      </c>
      <c r="C35" s="20"/>
      <c r="D35" s="12"/>
      <c r="E35" s="12"/>
      <c r="F35" s="12" t="s">
        <v>32</v>
      </c>
      <c r="G35" s="12"/>
      <c r="H35" s="12"/>
      <c r="I35" s="80"/>
      <c r="J35" s="80"/>
      <c r="K35" s="80"/>
      <c r="L35" s="80"/>
      <c r="M35" s="80"/>
      <c r="N35" s="81"/>
      <c r="O35" s="21"/>
      <c r="P35" s="14">
        <v>2</v>
      </c>
      <c r="Q35" s="14"/>
      <c r="R35" s="22"/>
      <c r="S35" s="119">
        <v>0</v>
      </c>
      <c r="T35" s="57" t="s">
        <v>77</v>
      </c>
      <c r="U35" s="59" t="s">
        <v>33</v>
      </c>
      <c r="V35" s="124" t="str">
        <f>A31</f>
        <v>mm5t1an3</v>
      </c>
      <c r="W35" s="131" t="str">
        <f>B31</f>
        <v>Egyváltozós analízis1E-tk</v>
      </c>
      <c r="X35" s="61"/>
      <c r="Y35" s="142"/>
      <c r="Z35" s="147"/>
      <c r="AA35" s="61"/>
      <c r="AB35" s="45"/>
      <c r="AC35" s="66"/>
      <c r="AD35" s="121" t="s">
        <v>225</v>
      </c>
      <c r="AE35" s="137" t="s">
        <v>261</v>
      </c>
    </row>
    <row r="36" spans="1:31" s="6" customFormat="1" ht="12.75">
      <c r="A36" s="23" t="s">
        <v>196</v>
      </c>
      <c r="B36" s="18" t="s">
        <v>197</v>
      </c>
      <c r="C36" s="20"/>
      <c r="D36" s="12"/>
      <c r="E36" s="14"/>
      <c r="F36" s="12" t="s">
        <v>32</v>
      </c>
      <c r="G36" s="12"/>
      <c r="H36" s="12"/>
      <c r="I36" s="80"/>
      <c r="J36" s="80"/>
      <c r="K36" s="80"/>
      <c r="L36" s="80"/>
      <c r="M36" s="80"/>
      <c r="N36" s="81"/>
      <c r="O36" s="21"/>
      <c r="P36" s="14">
        <v>2</v>
      </c>
      <c r="Q36" s="14"/>
      <c r="R36" s="22"/>
      <c r="S36" s="119">
        <v>2</v>
      </c>
      <c r="T36" s="57" t="s">
        <v>78</v>
      </c>
      <c r="U36" s="59" t="s">
        <v>33</v>
      </c>
      <c r="V36" s="124" t="str">
        <f>A33</f>
        <v>mm5t2em3</v>
      </c>
      <c r="W36" s="131" t="str">
        <f>B33</f>
        <v>Elemi matematika2G-tk</v>
      </c>
      <c r="X36" s="59" t="s">
        <v>33</v>
      </c>
      <c r="Y36" s="140" t="str">
        <f>A15</f>
        <v>mm5t1ge2</v>
      </c>
      <c r="Z36" s="145" t="str">
        <f>B15</f>
        <v>Bevezetés a geometriábaE-tk</v>
      </c>
      <c r="AA36" s="61"/>
      <c r="AB36" s="45"/>
      <c r="AC36" s="66"/>
      <c r="AD36" s="121" t="s">
        <v>83</v>
      </c>
      <c r="AE36" s="137" t="s">
        <v>262</v>
      </c>
    </row>
    <row r="37" spans="1:31" s="6" customFormat="1" ht="12.75">
      <c r="A37" s="23" t="s">
        <v>198</v>
      </c>
      <c r="B37" s="18" t="s">
        <v>199</v>
      </c>
      <c r="C37" s="20"/>
      <c r="D37" s="12"/>
      <c r="E37" s="12"/>
      <c r="F37" s="12" t="s">
        <v>32</v>
      </c>
      <c r="G37" s="12"/>
      <c r="H37" s="12"/>
      <c r="I37" s="80"/>
      <c r="J37" s="80"/>
      <c r="K37" s="80"/>
      <c r="L37" s="80"/>
      <c r="M37" s="80"/>
      <c r="N37" s="81"/>
      <c r="O37" s="21">
        <v>2</v>
      </c>
      <c r="P37" s="14"/>
      <c r="Q37" s="14"/>
      <c r="R37" s="22"/>
      <c r="S37" s="119">
        <v>5</v>
      </c>
      <c r="T37" s="119" t="s">
        <v>75</v>
      </c>
      <c r="U37" s="21" t="s">
        <v>33</v>
      </c>
      <c r="V37" s="124" t="str">
        <f>A29</f>
        <v>mm5t1ge3</v>
      </c>
      <c r="W37" s="131" t="str">
        <f>B29</f>
        <v>Analitikus geometriaE-tk</v>
      </c>
      <c r="X37" s="59" t="s">
        <v>33</v>
      </c>
      <c r="Y37" s="140" t="str">
        <f>A12</f>
        <v>mm5t1al1</v>
      </c>
      <c r="Z37" s="145" t="str">
        <f>B12</f>
        <v>Algebra és számelmélet1E-tk</v>
      </c>
      <c r="AA37" s="69" t="s">
        <v>42</v>
      </c>
      <c r="AB37" s="114" t="str">
        <f>A38</f>
        <v>mm5t2ge4</v>
      </c>
      <c r="AC37" s="115" t="str">
        <f>B38</f>
        <v>Geometriai transzformációkG-tk</v>
      </c>
      <c r="AD37" s="121" t="s">
        <v>81</v>
      </c>
      <c r="AE37" s="137" t="s">
        <v>263</v>
      </c>
    </row>
    <row r="38" spans="1:31" s="6" customFormat="1" ht="12.75">
      <c r="A38" s="23" t="s">
        <v>200</v>
      </c>
      <c r="B38" s="18" t="s">
        <v>220</v>
      </c>
      <c r="C38" s="49"/>
      <c r="D38" s="50"/>
      <c r="E38" s="50"/>
      <c r="F38" s="50" t="s">
        <v>32</v>
      </c>
      <c r="G38" s="50"/>
      <c r="H38" s="50"/>
      <c r="I38" s="100"/>
      <c r="J38" s="100"/>
      <c r="K38" s="100"/>
      <c r="L38" s="100"/>
      <c r="M38" s="100"/>
      <c r="N38" s="101"/>
      <c r="O38" s="51"/>
      <c r="P38" s="52">
        <v>2</v>
      </c>
      <c r="Q38" s="52"/>
      <c r="R38" s="53"/>
      <c r="S38" s="119">
        <v>0</v>
      </c>
      <c r="T38" s="57" t="s">
        <v>77</v>
      </c>
      <c r="U38" s="72" t="s">
        <v>33</v>
      </c>
      <c r="V38" s="130" t="str">
        <f>A29</f>
        <v>mm5t1ge3</v>
      </c>
      <c r="W38" s="138" t="str">
        <f>B29</f>
        <v>Analitikus geometriaE-tk</v>
      </c>
      <c r="X38" s="51" t="s">
        <v>33</v>
      </c>
      <c r="Y38" s="143" t="str">
        <f>A12</f>
        <v>mm5t1al1</v>
      </c>
      <c r="Z38" s="148" t="str">
        <f>B12</f>
        <v>Algebra és számelmélet1E-tk</v>
      </c>
      <c r="AA38" s="73"/>
      <c r="AB38" s="74"/>
      <c r="AC38" s="75"/>
      <c r="AD38" s="121" t="s">
        <v>81</v>
      </c>
      <c r="AE38" s="137" t="s">
        <v>264</v>
      </c>
    </row>
    <row r="39" spans="1:31" s="6" customFormat="1" ht="12.75">
      <c r="A39" s="23" t="s">
        <v>201</v>
      </c>
      <c r="B39" s="18" t="s">
        <v>202</v>
      </c>
      <c r="C39" s="20"/>
      <c r="D39" s="12"/>
      <c r="E39" s="12"/>
      <c r="F39" s="12"/>
      <c r="G39" s="12" t="s">
        <v>32</v>
      </c>
      <c r="H39" s="12"/>
      <c r="I39" s="80"/>
      <c r="J39" s="80"/>
      <c r="K39" s="80"/>
      <c r="L39" s="80"/>
      <c r="M39" s="80"/>
      <c r="N39" s="81"/>
      <c r="O39" s="21">
        <v>2</v>
      </c>
      <c r="P39" s="14"/>
      <c r="Q39" s="14"/>
      <c r="R39" s="22"/>
      <c r="S39" s="119">
        <v>5</v>
      </c>
      <c r="T39" s="119" t="s">
        <v>75</v>
      </c>
      <c r="U39" s="21" t="s">
        <v>33</v>
      </c>
      <c r="V39" s="124" t="str">
        <f>A24</f>
        <v>mm5t1al2</v>
      </c>
      <c r="W39" s="131" t="str">
        <f>B24</f>
        <v>Algebra és számelmélet2E-tk</v>
      </c>
      <c r="X39" s="59" t="s">
        <v>33</v>
      </c>
      <c r="Y39" s="140" t="str">
        <f>A14</f>
        <v>mm5t2an1</v>
      </c>
      <c r="Z39" s="145" t="str">
        <f>B14</f>
        <v>Bevezető analízis1G-tk</v>
      </c>
      <c r="AA39" s="69" t="s">
        <v>42</v>
      </c>
      <c r="AB39" s="114" t="str">
        <f>A40</f>
        <v>mm5t2al5</v>
      </c>
      <c r="AC39" s="115" t="str">
        <f>B40</f>
        <v>Algebra és számelmélet3G-tk</v>
      </c>
      <c r="AD39" s="121" t="s">
        <v>137</v>
      </c>
      <c r="AE39" s="147" t="s">
        <v>265</v>
      </c>
    </row>
    <row r="40" spans="1:31" s="6" customFormat="1" ht="12.75">
      <c r="A40" s="23" t="s">
        <v>203</v>
      </c>
      <c r="B40" s="18" t="s">
        <v>221</v>
      </c>
      <c r="C40" s="49"/>
      <c r="D40" s="50"/>
      <c r="E40" s="50"/>
      <c r="F40" s="50"/>
      <c r="G40" s="50" t="s">
        <v>32</v>
      </c>
      <c r="H40" s="50"/>
      <c r="I40" s="100"/>
      <c r="J40" s="100"/>
      <c r="K40" s="100"/>
      <c r="L40" s="100"/>
      <c r="M40" s="100"/>
      <c r="N40" s="101"/>
      <c r="O40" s="51"/>
      <c r="P40" s="52">
        <v>2</v>
      </c>
      <c r="Q40" s="52"/>
      <c r="R40" s="53"/>
      <c r="S40" s="119">
        <v>0</v>
      </c>
      <c r="T40" s="57" t="s">
        <v>77</v>
      </c>
      <c r="U40" s="72" t="s">
        <v>33</v>
      </c>
      <c r="V40" s="130" t="str">
        <f>A24</f>
        <v>mm5t1al2</v>
      </c>
      <c r="W40" s="138" t="str">
        <f>B24</f>
        <v>Algebra és számelmélet2E-tk</v>
      </c>
      <c r="X40" s="59" t="s">
        <v>33</v>
      </c>
      <c r="Y40" s="140" t="str">
        <f>A14</f>
        <v>mm5t2an1</v>
      </c>
      <c r="Z40" s="145" t="str">
        <f>B14</f>
        <v>Bevezető analízis1G-tk</v>
      </c>
      <c r="AA40" s="73"/>
      <c r="AB40" s="74"/>
      <c r="AC40" s="76"/>
      <c r="AD40" s="121" t="s">
        <v>137</v>
      </c>
      <c r="AE40" s="149" t="s">
        <v>266</v>
      </c>
    </row>
    <row r="41" spans="1:31" s="6" customFormat="1" ht="12.75">
      <c r="A41" s="23" t="s">
        <v>204</v>
      </c>
      <c r="B41" s="18" t="s">
        <v>205</v>
      </c>
      <c r="C41" s="20"/>
      <c r="D41" s="12"/>
      <c r="E41" s="12"/>
      <c r="F41" s="12"/>
      <c r="G41" s="12" t="s">
        <v>32</v>
      </c>
      <c r="H41" s="12"/>
      <c r="I41" s="80"/>
      <c r="J41" s="80"/>
      <c r="K41" s="80"/>
      <c r="L41" s="80"/>
      <c r="M41" s="80"/>
      <c r="N41" s="81"/>
      <c r="O41" s="21">
        <v>3</v>
      </c>
      <c r="P41" s="14"/>
      <c r="Q41" s="14"/>
      <c r="R41" s="22"/>
      <c r="S41" s="119">
        <v>6</v>
      </c>
      <c r="T41" s="119" t="s">
        <v>75</v>
      </c>
      <c r="U41" s="72" t="s">
        <v>33</v>
      </c>
      <c r="V41" s="130" t="str">
        <f>A34</f>
        <v>mm5t1an4</v>
      </c>
      <c r="W41" s="138" t="str">
        <f>B34</f>
        <v>Egyváltozós analízis2E-tk</v>
      </c>
      <c r="X41" s="21" t="s">
        <v>33</v>
      </c>
      <c r="Y41" s="124" t="str">
        <f>A22</f>
        <v>mm5t1vm1</v>
      </c>
      <c r="Z41" s="131" t="str">
        <f>B22</f>
        <v>Véges matematika1E-tk</v>
      </c>
      <c r="AA41" s="62" t="s">
        <v>42</v>
      </c>
      <c r="AB41" s="127" t="str">
        <f>A42</f>
        <v>mm5t2vs5</v>
      </c>
      <c r="AC41" s="115" t="str">
        <f>B42</f>
        <v>Valószínűségszámítás1G-tk</v>
      </c>
      <c r="AD41" s="121" t="s">
        <v>139</v>
      </c>
      <c r="AE41" s="149" t="s">
        <v>267</v>
      </c>
    </row>
    <row r="42" spans="1:31" s="6" customFormat="1" ht="12.75">
      <c r="A42" s="23" t="s">
        <v>206</v>
      </c>
      <c r="B42" s="18" t="s">
        <v>222</v>
      </c>
      <c r="C42" s="20"/>
      <c r="D42" s="12"/>
      <c r="E42" s="12"/>
      <c r="F42" s="12"/>
      <c r="G42" s="12" t="s">
        <v>32</v>
      </c>
      <c r="H42" s="12"/>
      <c r="I42" s="80"/>
      <c r="J42" s="80"/>
      <c r="K42" s="80"/>
      <c r="L42" s="80"/>
      <c r="M42" s="80"/>
      <c r="N42" s="81"/>
      <c r="O42" s="21"/>
      <c r="P42" s="14">
        <v>2</v>
      </c>
      <c r="Q42" s="14"/>
      <c r="R42" s="22"/>
      <c r="S42" s="119">
        <v>0</v>
      </c>
      <c r="T42" s="57" t="s">
        <v>77</v>
      </c>
      <c r="U42" s="59" t="s">
        <v>33</v>
      </c>
      <c r="V42" s="124" t="str">
        <f>A34</f>
        <v>mm5t1an4</v>
      </c>
      <c r="W42" s="131" t="str">
        <f>B34</f>
        <v>Egyváltozós analízis2E-tk</v>
      </c>
      <c r="X42" s="21" t="s">
        <v>33</v>
      </c>
      <c r="Y42" s="124" t="str">
        <f>A22</f>
        <v>mm5t1vm1</v>
      </c>
      <c r="Z42" s="131" t="str">
        <f>B22</f>
        <v>Véges matematika1E-tk</v>
      </c>
      <c r="AA42" s="59"/>
      <c r="AB42" s="41"/>
      <c r="AC42" s="60"/>
      <c r="AD42" s="121" t="s">
        <v>139</v>
      </c>
      <c r="AE42" s="137" t="s">
        <v>268</v>
      </c>
    </row>
    <row r="43" spans="1:31" s="6" customFormat="1" ht="12.75">
      <c r="A43" s="23" t="s">
        <v>207</v>
      </c>
      <c r="B43" s="18" t="s">
        <v>208</v>
      </c>
      <c r="C43" s="20"/>
      <c r="D43" s="12"/>
      <c r="E43" s="12"/>
      <c r="F43" s="12"/>
      <c r="G43" s="12"/>
      <c r="H43" s="12" t="s">
        <v>32</v>
      </c>
      <c r="I43" s="80"/>
      <c r="J43" s="80"/>
      <c r="K43" s="80"/>
      <c r="L43" s="80"/>
      <c r="M43" s="80"/>
      <c r="N43" s="81"/>
      <c r="O43" s="21">
        <v>2</v>
      </c>
      <c r="P43" s="14"/>
      <c r="Q43" s="14"/>
      <c r="R43" s="22"/>
      <c r="S43" s="119">
        <v>5</v>
      </c>
      <c r="T43" s="119" t="s">
        <v>75</v>
      </c>
      <c r="U43" s="59" t="s">
        <v>33</v>
      </c>
      <c r="V43" s="124" t="str">
        <f>A39</f>
        <v>mm5t1al5</v>
      </c>
      <c r="W43" s="131" t="str">
        <f>B39</f>
        <v>Algebra és számelmélet3E-tk</v>
      </c>
      <c r="X43" s="69" t="s">
        <v>42</v>
      </c>
      <c r="Y43" s="114" t="str">
        <f>A44</f>
        <v>mm5t2al6</v>
      </c>
      <c r="Z43" s="115" t="str">
        <f>B44</f>
        <v>Algebra és számelmélet4G-tk</v>
      </c>
      <c r="AA43" s="59"/>
      <c r="AB43" s="41"/>
      <c r="AC43" s="60"/>
      <c r="AD43" s="121" t="s">
        <v>137</v>
      </c>
      <c r="AE43" s="137" t="s">
        <v>269</v>
      </c>
    </row>
    <row r="44" spans="1:31" s="6" customFormat="1" ht="12.75">
      <c r="A44" s="23" t="s">
        <v>209</v>
      </c>
      <c r="B44" s="18" t="s">
        <v>223</v>
      </c>
      <c r="C44" s="20"/>
      <c r="D44" s="12"/>
      <c r="E44" s="12"/>
      <c r="F44" s="12"/>
      <c r="G44" s="12"/>
      <c r="H44" s="12" t="s">
        <v>32</v>
      </c>
      <c r="I44" s="80"/>
      <c r="J44" s="80"/>
      <c r="K44" s="80"/>
      <c r="L44" s="80"/>
      <c r="M44" s="80"/>
      <c r="N44" s="81"/>
      <c r="O44" s="21"/>
      <c r="P44" s="14">
        <v>2</v>
      </c>
      <c r="Q44" s="14"/>
      <c r="R44" s="22"/>
      <c r="S44" s="119">
        <v>0</v>
      </c>
      <c r="T44" s="57" t="s">
        <v>77</v>
      </c>
      <c r="U44" s="59" t="s">
        <v>33</v>
      </c>
      <c r="V44" s="124" t="str">
        <f>A39</f>
        <v>mm5t1al5</v>
      </c>
      <c r="W44" s="131" t="str">
        <f>B39</f>
        <v>Algebra és számelmélet3E-tk</v>
      </c>
      <c r="X44" s="61"/>
      <c r="Y44" s="142"/>
      <c r="Z44" s="147"/>
      <c r="AA44" s="61"/>
      <c r="AB44" s="45"/>
      <c r="AC44" s="66"/>
      <c r="AD44" s="121" t="s">
        <v>137</v>
      </c>
      <c r="AE44" s="137" t="s">
        <v>270</v>
      </c>
    </row>
    <row r="45" spans="1:31" s="6" customFormat="1" ht="12.75">
      <c r="A45" s="118" t="s">
        <v>210</v>
      </c>
      <c r="B45" s="110" t="s">
        <v>211</v>
      </c>
      <c r="C45" s="20"/>
      <c r="D45" s="12"/>
      <c r="E45" s="12"/>
      <c r="F45" s="12"/>
      <c r="G45" s="12"/>
      <c r="H45" s="12" t="s">
        <v>32</v>
      </c>
      <c r="I45" s="80"/>
      <c r="J45" s="80"/>
      <c r="K45" s="80"/>
      <c r="L45" s="80"/>
      <c r="M45" s="80"/>
      <c r="N45" s="81"/>
      <c r="O45" s="21">
        <v>2</v>
      </c>
      <c r="P45" s="14"/>
      <c r="Q45" s="14"/>
      <c r="R45" s="22"/>
      <c r="S45" s="119">
        <v>2</v>
      </c>
      <c r="T45" s="119" t="s">
        <v>75</v>
      </c>
      <c r="U45" s="61"/>
      <c r="V45" s="129"/>
      <c r="W45" s="137"/>
      <c r="X45" s="61"/>
      <c r="Y45" s="142"/>
      <c r="Z45" s="147"/>
      <c r="AA45" s="61"/>
      <c r="AB45" s="45"/>
      <c r="AC45" s="66"/>
      <c r="AD45" s="121" t="s">
        <v>84</v>
      </c>
      <c r="AE45" s="137" t="s">
        <v>271</v>
      </c>
    </row>
    <row r="46" spans="1:31" s="438" customFormat="1" ht="12.75">
      <c r="A46" s="428" t="s">
        <v>212</v>
      </c>
      <c r="B46" s="428" t="s">
        <v>213</v>
      </c>
      <c r="C46" s="429"/>
      <c r="D46" s="430"/>
      <c r="E46" s="430"/>
      <c r="F46" s="430"/>
      <c r="G46" s="430"/>
      <c r="H46" s="430" t="s">
        <v>32</v>
      </c>
      <c r="I46" s="80"/>
      <c r="J46" s="80"/>
      <c r="K46" s="80"/>
      <c r="L46" s="80"/>
      <c r="M46" s="80"/>
      <c r="N46" s="81"/>
      <c r="O46" s="429"/>
      <c r="P46" s="430">
        <v>2</v>
      </c>
      <c r="Q46" s="430"/>
      <c r="R46" s="431"/>
      <c r="S46" s="432">
        <v>2</v>
      </c>
      <c r="T46" s="433" t="s">
        <v>78</v>
      </c>
      <c r="U46" s="429" t="s">
        <v>33</v>
      </c>
      <c r="V46" s="434" t="str">
        <f>A24</f>
        <v>mm5t1al2</v>
      </c>
      <c r="W46" s="435" t="str">
        <f>B24</f>
        <v>Algebra és számelmélet2E-tk</v>
      </c>
      <c r="X46" s="429" t="s">
        <v>33</v>
      </c>
      <c r="Y46" s="434" t="str">
        <f>A31</f>
        <v>mm5t1an3</v>
      </c>
      <c r="Z46" s="435" t="str">
        <f>B31</f>
        <v>Egyváltozós analízis1E-tk</v>
      </c>
      <c r="AA46" s="429"/>
      <c r="AB46" s="434"/>
      <c r="AC46" s="435"/>
      <c r="AD46" s="436" t="s">
        <v>147</v>
      </c>
      <c r="AE46" s="437" t="s">
        <v>272</v>
      </c>
    </row>
    <row r="47" spans="1:31" s="6" customFormat="1" ht="12.75">
      <c r="A47" s="468" t="s">
        <v>34</v>
      </c>
      <c r="B47" s="469"/>
      <c r="C47" s="28">
        <f aca="true" t="shared" si="8" ref="C47:N47">SUMIF(C21:C46,"=x",$O21:$O46)+SUMIF(C21:C46,"=x",$P21:$P46)+SUMIF(C21:C46,"=x",$Q21:$Q46)</f>
        <v>6</v>
      </c>
      <c r="D47" s="29">
        <f t="shared" si="8"/>
        <v>11</v>
      </c>
      <c r="E47" s="29">
        <f t="shared" si="8"/>
        <v>10</v>
      </c>
      <c r="F47" s="29">
        <f t="shared" si="8"/>
        <v>10</v>
      </c>
      <c r="G47" s="29">
        <f t="shared" si="8"/>
        <v>9</v>
      </c>
      <c r="H47" s="29">
        <f t="shared" si="8"/>
        <v>8</v>
      </c>
      <c r="I47" s="82">
        <f t="shared" si="8"/>
        <v>0</v>
      </c>
      <c r="J47" s="82">
        <f t="shared" si="8"/>
        <v>0</v>
      </c>
      <c r="K47" s="82">
        <f t="shared" si="8"/>
        <v>0</v>
      </c>
      <c r="L47" s="82">
        <f t="shared" si="8"/>
        <v>0</v>
      </c>
      <c r="M47" s="82">
        <f t="shared" si="8"/>
        <v>0</v>
      </c>
      <c r="N47" s="83">
        <f t="shared" si="8"/>
        <v>0</v>
      </c>
      <c r="O47" s="470">
        <f>SUM(C47:N47)</f>
        <v>54</v>
      </c>
      <c r="P47" s="471"/>
      <c r="Q47" s="471"/>
      <c r="R47" s="471"/>
      <c r="S47" s="471"/>
      <c r="T47" s="472"/>
      <c r="U47" s="480"/>
      <c r="V47" s="481"/>
      <c r="W47" s="481"/>
      <c r="X47" s="481"/>
      <c r="Y47" s="481"/>
      <c r="Z47" s="481"/>
      <c r="AA47" s="481"/>
      <c r="AB47" s="481"/>
      <c r="AC47" s="481"/>
      <c r="AD47" s="481"/>
      <c r="AE47" s="482"/>
    </row>
    <row r="48" spans="1:31" s="6" customFormat="1" ht="12.75">
      <c r="A48" s="475" t="s">
        <v>35</v>
      </c>
      <c r="B48" s="476"/>
      <c r="C48" s="31">
        <f aca="true" t="shared" si="9" ref="C48:N48">SUMIF(C21:C46,"=x",$S21:$S46)</f>
        <v>7</v>
      </c>
      <c r="D48" s="32">
        <f t="shared" si="9"/>
        <v>11</v>
      </c>
      <c r="E48" s="32">
        <f t="shared" si="9"/>
        <v>12</v>
      </c>
      <c r="F48" s="32">
        <f t="shared" si="9"/>
        <v>12</v>
      </c>
      <c r="G48" s="32">
        <f t="shared" si="9"/>
        <v>11</v>
      </c>
      <c r="H48" s="32">
        <f t="shared" si="9"/>
        <v>9</v>
      </c>
      <c r="I48" s="84">
        <f t="shared" si="9"/>
        <v>0</v>
      </c>
      <c r="J48" s="84">
        <f t="shared" si="9"/>
        <v>0</v>
      </c>
      <c r="K48" s="84">
        <f t="shared" si="9"/>
        <v>0</v>
      </c>
      <c r="L48" s="84">
        <f t="shared" si="9"/>
        <v>0</v>
      </c>
      <c r="M48" s="84">
        <f t="shared" si="9"/>
        <v>0</v>
      </c>
      <c r="N48" s="85">
        <f t="shared" si="9"/>
        <v>0</v>
      </c>
      <c r="O48" s="446">
        <f>SUM(C48:N48)</f>
        <v>62</v>
      </c>
      <c r="P48" s="447"/>
      <c r="Q48" s="447"/>
      <c r="R48" s="447"/>
      <c r="S48" s="447"/>
      <c r="T48" s="448"/>
      <c r="U48" s="459"/>
      <c r="V48" s="460"/>
      <c r="W48" s="460"/>
      <c r="X48" s="460"/>
      <c r="Y48" s="460"/>
      <c r="Z48" s="460"/>
      <c r="AA48" s="460"/>
      <c r="AB48" s="460"/>
      <c r="AC48" s="460"/>
      <c r="AD48" s="460"/>
      <c r="AE48" s="461"/>
    </row>
    <row r="49" spans="1:31" s="6" customFormat="1" ht="12.75">
      <c r="A49" s="483" t="s">
        <v>36</v>
      </c>
      <c r="B49" s="484"/>
      <c r="C49" s="25">
        <f>SUMPRODUCT(--(C21:C46="x"),--($T21:$T46="K(5)"))</f>
        <v>1</v>
      </c>
      <c r="D49" s="26">
        <f aca="true" t="shared" si="10" ref="D49:N49">SUMPRODUCT(--(D21:D46="x"),--($T21:$T46="K(5)"))</f>
        <v>2</v>
      </c>
      <c r="E49" s="26">
        <f t="shared" si="10"/>
        <v>2</v>
      </c>
      <c r="F49" s="26">
        <f t="shared" si="10"/>
        <v>2</v>
      </c>
      <c r="G49" s="26">
        <f t="shared" si="10"/>
        <v>2</v>
      </c>
      <c r="H49" s="26">
        <f t="shared" si="10"/>
        <v>2</v>
      </c>
      <c r="I49" s="86">
        <f t="shared" si="10"/>
        <v>0</v>
      </c>
      <c r="J49" s="86">
        <f t="shared" si="10"/>
        <v>0</v>
      </c>
      <c r="K49" s="86">
        <f t="shared" si="10"/>
        <v>0</v>
      </c>
      <c r="L49" s="86">
        <f t="shared" si="10"/>
        <v>0</v>
      </c>
      <c r="M49" s="86">
        <f t="shared" si="10"/>
        <v>0</v>
      </c>
      <c r="N49" s="87">
        <f t="shared" si="10"/>
        <v>0</v>
      </c>
      <c r="O49" s="485">
        <f>SUM(C49:N49)</f>
        <v>11</v>
      </c>
      <c r="P49" s="486"/>
      <c r="Q49" s="486"/>
      <c r="R49" s="486"/>
      <c r="S49" s="486"/>
      <c r="T49" s="487"/>
      <c r="U49" s="449"/>
      <c r="V49" s="450"/>
      <c r="W49" s="450"/>
      <c r="X49" s="450"/>
      <c r="Y49" s="450"/>
      <c r="Z49" s="450"/>
      <c r="AA49" s="450"/>
      <c r="AB49" s="450"/>
      <c r="AC49" s="450"/>
      <c r="AD49" s="450"/>
      <c r="AE49" s="451"/>
    </row>
    <row r="50" spans="1:31" s="6" customFormat="1" ht="12.75">
      <c r="A50" s="478" t="s">
        <v>92</v>
      </c>
      <c r="B50" s="479"/>
      <c r="C50" s="477"/>
      <c r="D50" s="477"/>
      <c r="E50" s="477"/>
      <c r="F50" s="477"/>
      <c r="G50" s="477"/>
      <c r="H50" s="477"/>
      <c r="I50" s="477"/>
      <c r="J50" s="477"/>
      <c r="K50" s="477"/>
      <c r="L50" s="477"/>
      <c r="M50" s="477"/>
      <c r="N50" s="477"/>
      <c r="O50" s="477"/>
      <c r="P50" s="477"/>
      <c r="Q50" s="477"/>
      <c r="R50" s="477"/>
      <c r="S50" s="477"/>
      <c r="T50" s="477"/>
      <c r="U50" s="457"/>
      <c r="V50" s="457"/>
      <c r="W50" s="457"/>
      <c r="X50" s="457"/>
      <c r="Y50" s="457"/>
      <c r="Z50" s="457"/>
      <c r="AA50" s="457"/>
      <c r="AB50" s="457"/>
      <c r="AC50" s="457"/>
      <c r="AD50" s="457"/>
      <c r="AE50" s="458"/>
    </row>
    <row r="51" spans="1:31" s="6" customFormat="1" ht="12.75">
      <c r="A51" s="106" t="s">
        <v>226</v>
      </c>
      <c r="B51" s="18" t="s">
        <v>227</v>
      </c>
      <c r="C51" s="20"/>
      <c r="D51" s="12"/>
      <c r="E51" s="12"/>
      <c r="F51" s="12"/>
      <c r="G51" s="12" t="s">
        <v>32</v>
      </c>
      <c r="H51" s="12"/>
      <c r="I51" s="80"/>
      <c r="J51" s="80"/>
      <c r="K51" s="80"/>
      <c r="L51" s="80"/>
      <c r="M51" s="80"/>
      <c r="N51" s="81"/>
      <c r="O51" s="21"/>
      <c r="P51" s="14">
        <v>2</v>
      </c>
      <c r="Q51" s="14"/>
      <c r="R51" s="22"/>
      <c r="S51" s="21">
        <v>2</v>
      </c>
      <c r="T51" s="57" t="s">
        <v>78</v>
      </c>
      <c r="U51" s="20" t="s">
        <v>33</v>
      </c>
      <c r="V51" s="108" t="str">
        <f>A33</f>
        <v>mm5t2em3</v>
      </c>
      <c r="W51" s="109" t="str">
        <f>B33</f>
        <v>Elemi matematika2G-tk</v>
      </c>
      <c r="X51" s="61"/>
      <c r="Y51" s="113"/>
      <c r="Z51" s="134"/>
      <c r="AA51" s="61"/>
      <c r="AB51" s="45"/>
      <c r="AC51" s="66"/>
      <c r="AD51" s="24" t="s">
        <v>142</v>
      </c>
      <c r="AE51" s="134" t="s">
        <v>273</v>
      </c>
    </row>
    <row r="52" spans="1:31" s="438" customFormat="1" ht="12.75">
      <c r="A52" s="428" t="s">
        <v>228</v>
      </c>
      <c r="B52" s="428" t="s">
        <v>229</v>
      </c>
      <c r="C52" s="429"/>
      <c r="D52" s="430"/>
      <c r="E52" s="430"/>
      <c r="F52" s="430"/>
      <c r="G52" s="430"/>
      <c r="H52" s="430" t="s">
        <v>32</v>
      </c>
      <c r="I52" s="80"/>
      <c r="J52" s="80"/>
      <c r="K52" s="80"/>
      <c r="L52" s="80"/>
      <c r="M52" s="80"/>
      <c r="N52" s="81"/>
      <c r="O52" s="429"/>
      <c r="P52" s="430">
        <v>2</v>
      </c>
      <c r="Q52" s="430"/>
      <c r="R52" s="431"/>
      <c r="S52" s="429">
        <v>2</v>
      </c>
      <c r="T52" s="433" t="s">
        <v>78</v>
      </c>
      <c r="U52" s="429" t="s">
        <v>33</v>
      </c>
      <c r="V52" s="434" t="str">
        <f>A51</f>
        <v>mm5t2mo5</v>
      </c>
      <c r="W52" s="435" t="str">
        <f>B51</f>
        <v>A matematika tanítása1G-tk</v>
      </c>
      <c r="X52" s="429" t="s">
        <v>33</v>
      </c>
      <c r="Y52" s="434" t="str">
        <f>A15</f>
        <v>mm5t1ge2</v>
      </c>
      <c r="Z52" s="435" t="str">
        <f>B15</f>
        <v>Bevezetés a geometriábaE-tk</v>
      </c>
      <c r="AA52" s="439"/>
      <c r="AB52" s="440"/>
      <c r="AC52" s="441"/>
      <c r="AD52" s="442" t="s">
        <v>84</v>
      </c>
      <c r="AE52" s="437" t="s">
        <v>274</v>
      </c>
    </row>
    <row r="53" spans="1:31" s="6" customFormat="1" ht="12.75">
      <c r="A53" s="468" t="s">
        <v>34</v>
      </c>
      <c r="B53" s="469"/>
      <c r="C53" s="28">
        <f>SUMIF(C51:C52,"=x",$O51:$O52)+SUMIF(C51:C52,"=x",$P51:$P52)+SUMIF(C51:C52,"=x",$Q51:$Q52)</f>
        <v>0</v>
      </c>
      <c r="D53" s="29">
        <f aca="true" t="shared" si="11" ref="D53:N53">SUMIF(D51:D52,"=x",$O51:$O52)+SUMIF(D51:D52,"=x",$P51:$P52)+SUMIF(D51:D52,"=x",$Q51:$Q52)</f>
        <v>0</v>
      </c>
      <c r="E53" s="29">
        <f t="shared" si="11"/>
        <v>0</v>
      </c>
      <c r="F53" s="29">
        <f t="shared" si="11"/>
        <v>0</v>
      </c>
      <c r="G53" s="29">
        <f t="shared" si="11"/>
        <v>2</v>
      </c>
      <c r="H53" s="29">
        <f t="shared" si="11"/>
        <v>2</v>
      </c>
      <c r="I53" s="82">
        <f t="shared" si="11"/>
        <v>0</v>
      </c>
      <c r="J53" s="82">
        <f t="shared" si="11"/>
        <v>0</v>
      </c>
      <c r="K53" s="82">
        <f t="shared" si="11"/>
        <v>0</v>
      </c>
      <c r="L53" s="82">
        <f t="shared" si="11"/>
        <v>0</v>
      </c>
      <c r="M53" s="82">
        <f t="shared" si="11"/>
        <v>0</v>
      </c>
      <c r="N53" s="83">
        <f t="shared" si="11"/>
        <v>0</v>
      </c>
      <c r="O53" s="470">
        <f>SUM(C53:N53)</f>
        <v>4</v>
      </c>
      <c r="P53" s="471"/>
      <c r="Q53" s="471"/>
      <c r="R53" s="471"/>
      <c r="S53" s="471"/>
      <c r="T53" s="472"/>
      <c r="U53" s="459"/>
      <c r="V53" s="460"/>
      <c r="W53" s="460"/>
      <c r="X53" s="460"/>
      <c r="Y53" s="460"/>
      <c r="Z53" s="460"/>
      <c r="AA53" s="460"/>
      <c r="AB53" s="460"/>
      <c r="AC53" s="460"/>
      <c r="AD53" s="460"/>
      <c r="AE53" s="461"/>
    </row>
    <row r="54" spans="1:31" s="6" customFormat="1" ht="12.75">
      <c r="A54" s="475" t="s">
        <v>35</v>
      </c>
      <c r="B54" s="476"/>
      <c r="C54" s="31">
        <f>SUMIF(C51:C52,"=x",$S51:$S52)</f>
        <v>0</v>
      </c>
      <c r="D54" s="32">
        <f aca="true" t="shared" si="12" ref="D54:N54">SUMIF(D51:D52,"=x",$S51:$S52)</f>
        <v>0</v>
      </c>
      <c r="E54" s="32">
        <f t="shared" si="12"/>
        <v>0</v>
      </c>
      <c r="F54" s="32">
        <f t="shared" si="12"/>
        <v>0</v>
      </c>
      <c r="G54" s="32">
        <f t="shared" si="12"/>
        <v>2</v>
      </c>
      <c r="H54" s="32">
        <f t="shared" si="12"/>
        <v>2</v>
      </c>
      <c r="I54" s="84">
        <f t="shared" si="12"/>
        <v>0</v>
      </c>
      <c r="J54" s="84">
        <f t="shared" si="12"/>
        <v>0</v>
      </c>
      <c r="K54" s="84">
        <f t="shared" si="12"/>
        <v>0</v>
      </c>
      <c r="L54" s="84">
        <f t="shared" si="12"/>
        <v>0</v>
      </c>
      <c r="M54" s="84">
        <f t="shared" si="12"/>
        <v>0</v>
      </c>
      <c r="N54" s="85">
        <f t="shared" si="12"/>
        <v>0</v>
      </c>
      <c r="O54" s="446">
        <f>SUM(C54:N54)</f>
        <v>4</v>
      </c>
      <c r="P54" s="447"/>
      <c r="Q54" s="447"/>
      <c r="R54" s="447"/>
      <c r="S54" s="447"/>
      <c r="T54" s="448"/>
      <c r="U54" s="449"/>
      <c r="V54" s="450"/>
      <c r="W54" s="450"/>
      <c r="X54" s="450"/>
      <c r="Y54" s="450"/>
      <c r="Z54" s="450"/>
      <c r="AA54" s="450"/>
      <c r="AB54" s="450"/>
      <c r="AC54" s="450"/>
      <c r="AD54" s="450"/>
      <c r="AE54" s="451"/>
    </row>
    <row r="55" spans="1:31" s="6" customFormat="1" ht="12.75">
      <c r="A55" s="483" t="s">
        <v>36</v>
      </c>
      <c r="B55" s="484"/>
      <c r="C55" s="25">
        <f>SUMPRODUCT(--(C51:C52="x"),--($T51:$T52="K(5)"))</f>
        <v>0</v>
      </c>
      <c r="D55" s="26">
        <f aca="true" t="shared" si="13" ref="D55:N55">SUMPRODUCT(--(D51:D52="x"),--($T51:$T52="K(5)"))</f>
        <v>0</v>
      </c>
      <c r="E55" s="26">
        <f t="shared" si="13"/>
        <v>0</v>
      </c>
      <c r="F55" s="26">
        <f t="shared" si="13"/>
        <v>0</v>
      </c>
      <c r="G55" s="26">
        <f t="shared" si="13"/>
        <v>0</v>
      </c>
      <c r="H55" s="26">
        <f t="shared" si="13"/>
        <v>0</v>
      </c>
      <c r="I55" s="86">
        <f t="shared" si="13"/>
        <v>0</v>
      </c>
      <c r="J55" s="86">
        <f t="shared" si="13"/>
        <v>0</v>
      </c>
      <c r="K55" s="86">
        <f t="shared" si="13"/>
        <v>0</v>
      </c>
      <c r="L55" s="86">
        <f t="shared" si="13"/>
        <v>0</v>
      </c>
      <c r="M55" s="86">
        <f t="shared" si="13"/>
        <v>0</v>
      </c>
      <c r="N55" s="87">
        <f t="shared" si="13"/>
        <v>0</v>
      </c>
      <c r="O55" s="485">
        <f>SUM(C55:N55)</f>
        <v>0</v>
      </c>
      <c r="P55" s="486"/>
      <c r="Q55" s="486"/>
      <c r="R55" s="486"/>
      <c r="S55" s="486"/>
      <c r="T55" s="487"/>
      <c r="U55" s="449"/>
      <c r="V55" s="450"/>
      <c r="W55" s="450"/>
      <c r="X55" s="450"/>
      <c r="Y55" s="450"/>
      <c r="Z55" s="450"/>
      <c r="AA55" s="450"/>
      <c r="AB55" s="450"/>
      <c r="AC55" s="450"/>
      <c r="AD55" s="450"/>
      <c r="AE55" s="451"/>
    </row>
    <row r="56" spans="1:31" s="6" customFormat="1" ht="12.75">
      <c r="A56" s="478" t="s">
        <v>9</v>
      </c>
      <c r="B56" s="479"/>
      <c r="C56" s="477"/>
      <c r="D56" s="477"/>
      <c r="E56" s="477"/>
      <c r="F56" s="477"/>
      <c r="G56" s="477"/>
      <c r="H56" s="477"/>
      <c r="I56" s="477"/>
      <c r="J56" s="477"/>
      <c r="K56" s="477"/>
      <c r="L56" s="477"/>
      <c r="M56" s="477"/>
      <c r="N56" s="477"/>
      <c r="O56" s="477"/>
      <c r="P56" s="477"/>
      <c r="Q56" s="477"/>
      <c r="R56" s="477"/>
      <c r="S56" s="477"/>
      <c r="T56" s="477"/>
      <c r="U56" s="457"/>
      <c r="V56" s="457"/>
      <c r="W56" s="457"/>
      <c r="X56" s="457"/>
      <c r="Y56" s="457"/>
      <c r="Z56" s="457"/>
      <c r="AA56" s="457"/>
      <c r="AB56" s="457"/>
      <c r="AC56" s="457"/>
      <c r="AD56" s="457"/>
      <c r="AE56" s="458"/>
    </row>
    <row r="57" spans="1:31" s="6" customFormat="1" ht="12.75">
      <c r="A57" s="468" t="s">
        <v>34</v>
      </c>
      <c r="B57" s="469"/>
      <c r="C57" s="28">
        <f aca="true" t="shared" si="14" ref="C57:N59">SUMIF($A3:$A56,$A57,C3:C56)</f>
        <v>13</v>
      </c>
      <c r="D57" s="29">
        <f t="shared" si="14"/>
        <v>14</v>
      </c>
      <c r="E57" s="29">
        <f t="shared" si="14"/>
        <v>10</v>
      </c>
      <c r="F57" s="29">
        <f t="shared" si="14"/>
        <v>10</v>
      </c>
      <c r="G57" s="29">
        <f t="shared" si="14"/>
        <v>11</v>
      </c>
      <c r="H57" s="29">
        <f t="shared" si="14"/>
        <v>10</v>
      </c>
      <c r="I57" s="82">
        <f t="shared" si="14"/>
        <v>0</v>
      </c>
      <c r="J57" s="82">
        <f t="shared" si="14"/>
        <v>0</v>
      </c>
      <c r="K57" s="82">
        <f t="shared" si="14"/>
        <v>0</v>
      </c>
      <c r="L57" s="82">
        <f t="shared" si="14"/>
        <v>0</v>
      </c>
      <c r="M57" s="82">
        <f t="shared" si="14"/>
        <v>0</v>
      </c>
      <c r="N57" s="83">
        <f t="shared" si="14"/>
        <v>0</v>
      </c>
      <c r="O57" s="470">
        <f>SUM(C57:N57)</f>
        <v>68</v>
      </c>
      <c r="P57" s="471"/>
      <c r="Q57" s="471"/>
      <c r="R57" s="471"/>
      <c r="S57" s="471"/>
      <c r="T57" s="472"/>
      <c r="U57" s="449"/>
      <c r="V57" s="450"/>
      <c r="W57" s="450"/>
      <c r="X57" s="450"/>
      <c r="Y57" s="450"/>
      <c r="Z57" s="450"/>
      <c r="AA57" s="450"/>
      <c r="AB57" s="450"/>
      <c r="AC57" s="450"/>
      <c r="AD57" s="450"/>
      <c r="AE57" s="451"/>
    </row>
    <row r="58" spans="1:31" s="6" customFormat="1" ht="12.75">
      <c r="A58" s="475" t="s">
        <v>35</v>
      </c>
      <c r="B58" s="476"/>
      <c r="C58" s="31">
        <f t="shared" si="14"/>
        <v>13</v>
      </c>
      <c r="D58" s="32">
        <f t="shared" si="14"/>
        <v>14</v>
      </c>
      <c r="E58" s="32">
        <f t="shared" si="14"/>
        <v>12</v>
      </c>
      <c r="F58" s="32">
        <f t="shared" si="14"/>
        <v>12</v>
      </c>
      <c r="G58" s="32">
        <f t="shared" si="14"/>
        <v>13</v>
      </c>
      <c r="H58" s="32">
        <f t="shared" si="14"/>
        <v>11</v>
      </c>
      <c r="I58" s="84">
        <f t="shared" si="14"/>
        <v>0</v>
      </c>
      <c r="J58" s="84">
        <f t="shared" si="14"/>
        <v>0</v>
      </c>
      <c r="K58" s="84">
        <f t="shared" si="14"/>
        <v>0</v>
      </c>
      <c r="L58" s="84">
        <f t="shared" si="14"/>
        <v>0</v>
      </c>
      <c r="M58" s="84">
        <f t="shared" si="14"/>
        <v>0</v>
      </c>
      <c r="N58" s="85">
        <f t="shared" si="14"/>
        <v>0</v>
      </c>
      <c r="O58" s="446">
        <f>SUM(C58:N58)</f>
        <v>75</v>
      </c>
      <c r="P58" s="447"/>
      <c r="Q58" s="447"/>
      <c r="R58" s="447"/>
      <c r="S58" s="447"/>
      <c r="T58" s="448"/>
      <c r="U58" s="449"/>
      <c r="V58" s="450"/>
      <c r="W58" s="450"/>
      <c r="X58" s="450"/>
      <c r="Y58" s="450"/>
      <c r="Z58" s="450"/>
      <c r="AA58" s="450"/>
      <c r="AB58" s="450"/>
      <c r="AC58" s="450"/>
      <c r="AD58" s="450"/>
      <c r="AE58" s="451"/>
    </row>
    <row r="59" spans="1:31" s="6" customFormat="1" ht="12.75">
      <c r="A59" s="483" t="s">
        <v>36</v>
      </c>
      <c r="B59" s="484"/>
      <c r="C59" s="25">
        <f t="shared" si="14"/>
        <v>2</v>
      </c>
      <c r="D59" s="26">
        <f t="shared" si="14"/>
        <v>3</v>
      </c>
      <c r="E59" s="26">
        <f t="shared" si="14"/>
        <v>2</v>
      </c>
      <c r="F59" s="26">
        <f t="shared" si="14"/>
        <v>2</v>
      </c>
      <c r="G59" s="26">
        <f t="shared" si="14"/>
        <v>2</v>
      </c>
      <c r="H59" s="26">
        <f t="shared" si="14"/>
        <v>2</v>
      </c>
      <c r="I59" s="86">
        <f t="shared" si="14"/>
        <v>0</v>
      </c>
      <c r="J59" s="86">
        <f t="shared" si="14"/>
        <v>0</v>
      </c>
      <c r="K59" s="86">
        <f t="shared" si="14"/>
        <v>0</v>
      </c>
      <c r="L59" s="86">
        <f t="shared" si="14"/>
        <v>0</v>
      </c>
      <c r="M59" s="86">
        <f t="shared" si="14"/>
        <v>0</v>
      </c>
      <c r="N59" s="87">
        <f t="shared" si="14"/>
        <v>0</v>
      </c>
      <c r="O59" s="485">
        <f>SUM(C59:N59)</f>
        <v>13</v>
      </c>
      <c r="P59" s="486"/>
      <c r="Q59" s="486"/>
      <c r="R59" s="486"/>
      <c r="S59" s="486"/>
      <c r="T59" s="487"/>
      <c r="U59" s="449"/>
      <c r="V59" s="450"/>
      <c r="W59" s="450"/>
      <c r="X59" s="450"/>
      <c r="Y59" s="450"/>
      <c r="Z59" s="450"/>
      <c r="AA59" s="450"/>
      <c r="AB59" s="450"/>
      <c r="AC59" s="450"/>
      <c r="AD59" s="450"/>
      <c r="AE59" s="451"/>
    </row>
    <row r="60" spans="1:31" s="6" customFormat="1" ht="13.5" thickBot="1">
      <c r="A60" s="488" t="s">
        <v>40</v>
      </c>
      <c r="B60" s="489"/>
      <c r="C60" s="77">
        <f>14</f>
        <v>14</v>
      </c>
      <c r="D60" s="78">
        <f>13</f>
        <v>13</v>
      </c>
      <c r="E60" s="78">
        <f>12</f>
        <v>12</v>
      </c>
      <c r="F60" s="78">
        <f>11</f>
        <v>11</v>
      </c>
      <c r="G60" s="78">
        <f>11+2</f>
        <v>13</v>
      </c>
      <c r="H60" s="78">
        <f>10+2</f>
        <v>12</v>
      </c>
      <c r="I60" s="88"/>
      <c r="J60" s="88"/>
      <c r="K60" s="88"/>
      <c r="L60" s="88"/>
      <c r="M60" s="88"/>
      <c r="N60" s="89"/>
      <c r="O60" s="490">
        <f>SUM(C60:N60)</f>
        <v>75</v>
      </c>
      <c r="P60" s="491"/>
      <c r="Q60" s="491"/>
      <c r="R60" s="491"/>
      <c r="S60" s="491"/>
      <c r="T60" s="492"/>
      <c r="U60" s="452"/>
      <c r="V60" s="453"/>
      <c r="W60" s="453"/>
      <c r="X60" s="453"/>
      <c r="Y60" s="453"/>
      <c r="Z60" s="453"/>
      <c r="AA60" s="453"/>
      <c r="AB60" s="453"/>
      <c r="AC60" s="453"/>
      <c r="AD60" s="453"/>
      <c r="AE60" s="454"/>
    </row>
    <row r="61" spans="1:30" s="6" customFormat="1" ht="12.75">
      <c r="A61" s="3"/>
      <c r="B61" s="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2"/>
      <c r="U61" s="3"/>
      <c r="V61" s="15"/>
      <c r="W61" s="15"/>
      <c r="X61" s="3"/>
      <c r="Y61" s="15"/>
      <c r="Z61" s="15"/>
      <c r="AA61" s="3"/>
      <c r="AB61" s="3"/>
      <c r="AC61" s="3"/>
      <c r="AD61" s="3"/>
    </row>
    <row r="62" spans="1:30" s="6" customFormat="1" ht="12.75">
      <c r="A62" s="3"/>
      <c r="B62" s="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2"/>
      <c r="U62" s="3"/>
      <c r="V62" s="15"/>
      <c r="W62" s="15"/>
      <c r="X62" s="3"/>
      <c r="Y62" s="15"/>
      <c r="Z62" s="15"/>
      <c r="AA62" s="3"/>
      <c r="AB62" s="3"/>
      <c r="AC62" s="3"/>
      <c r="AD62" s="3"/>
    </row>
    <row r="63" spans="1:30" s="6" customFormat="1" ht="12.75">
      <c r="A63" s="10" t="s">
        <v>28</v>
      </c>
      <c r="B63" s="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2"/>
      <c r="U63" s="3"/>
      <c r="V63" s="15"/>
      <c r="W63" s="15"/>
      <c r="X63" s="3"/>
      <c r="Y63" s="15"/>
      <c r="Z63" s="15"/>
      <c r="AA63" s="3"/>
      <c r="AB63" s="3"/>
      <c r="AC63" s="3"/>
      <c r="AD63" s="3"/>
    </row>
    <row r="64" spans="1:30" s="6" customFormat="1" ht="12.75">
      <c r="A64" s="15" t="s">
        <v>51</v>
      </c>
      <c r="B64" s="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2"/>
      <c r="U64" s="3"/>
      <c r="V64" s="15"/>
      <c r="W64" s="15"/>
      <c r="X64" s="3"/>
      <c r="Y64" s="15"/>
      <c r="Z64" s="15"/>
      <c r="AA64" s="3"/>
      <c r="AB64" s="3"/>
      <c r="AC64" s="3"/>
      <c r="AD64" s="3"/>
    </row>
    <row r="65" spans="1:30" s="6" customFormat="1" ht="12.75">
      <c r="A65" s="3"/>
      <c r="B65" s="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2"/>
      <c r="U65" s="3"/>
      <c r="V65" s="15"/>
      <c r="W65" s="15"/>
      <c r="X65" s="3"/>
      <c r="Y65" s="15"/>
      <c r="Z65" s="15"/>
      <c r="AA65" s="3"/>
      <c r="AB65" s="3"/>
      <c r="AC65" s="3"/>
      <c r="AD65" s="3"/>
    </row>
    <row r="66" spans="1:30" s="6" customFormat="1" ht="12.75">
      <c r="A66" s="10" t="s">
        <v>5</v>
      </c>
      <c r="B66" s="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2"/>
      <c r="U66" s="3"/>
      <c r="V66" s="15"/>
      <c r="W66" s="15"/>
      <c r="X66" s="3"/>
      <c r="Y66" s="15"/>
      <c r="Z66" s="15"/>
      <c r="AA66" s="3"/>
      <c r="AB66" s="3"/>
      <c r="AC66" s="3"/>
      <c r="AD66" s="3"/>
    </row>
    <row r="67" spans="1:30" s="6" customFormat="1" ht="12.75">
      <c r="A67" s="15" t="s">
        <v>49</v>
      </c>
      <c r="B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2"/>
      <c r="U67" s="3"/>
      <c r="V67" s="15"/>
      <c r="W67" s="15"/>
      <c r="X67" s="3"/>
      <c r="Y67" s="15"/>
      <c r="Z67" s="15"/>
      <c r="AA67" s="3"/>
      <c r="AB67" s="3"/>
      <c r="AC67" s="3"/>
      <c r="AD67" s="3"/>
    </row>
    <row r="68" spans="1:30" s="6" customFormat="1" ht="12.75">
      <c r="A68" s="15" t="s">
        <v>50</v>
      </c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2"/>
      <c r="U68" s="3"/>
      <c r="V68" s="15"/>
      <c r="W68" s="15"/>
      <c r="X68" s="3"/>
      <c r="Y68" s="15"/>
      <c r="Z68" s="15"/>
      <c r="AA68" s="3"/>
      <c r="AB68" s="3"/>
      <c r="AC68" s="3"/>
      <c r="AD68" s="3"/>
    </row>
    <row r="69" spans="1:30" s="6" customFormat="1" ht="12.75">
      <c r="A69" s="15" t="s">
        <v>233</v>
      </c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2"/>
      <c r="U69" s="3"/>
      <c r="V69" s="15"/>
      <c r="W69" s="15"/>
      <c r="X69" s="3"/>
      <c r="Y69" s="15"/>
      <c r="Z69" s="15"/>
      <c r="AA69" s="3"/>
      <c r="AB69" s="3"/>
      <c r="AC69" s="3"/>
      <c r="AD69" s="3"/>
    </row>
    <row r="70" spans="1:30" s="6" customFormat="1" ht="12.75">
      <c r="A70" s="15" t="s">
        <v>236</v>
      </c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"/>
      <c r="U70" s="3"/>
      <c r="V70" s="15"/>
      <c r="W70" s="15"/>
      <c r="X70" s="3"/>
      <c r="Y70" s="15"/>
      <c r="Z70" s="15"/>
      <c r="AA70" s="3"/>
      <c r="AB70" s="3"/>
      <c r="AC70" s="3"/>
      <c r="AD70" s="3"/>
    </row>
    <row r="71" spans="1:30" s="6" customFormat="1" ht="12.75">
      <c r="A71" s="15" t="s">
        <v>234</v>
      </c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15"/>
      <c r="W71" s="15"/>
      <c r="X71" s="3"/>
      <c r="Y71" s="15"/>
      <c r="Z71" s="15"/>
      <c r="AA71" s="3"/>
      <c r="AB71" s="3"/>
      <c r="AC71" s="3"/>
      <c r="AD71" s="3"/>
    </row>
    <row r="72" spans="1:30" s="6" customFormat="1" ht="12.75">
      <c r="A72" s="15" t="s">
        <v>235</v>
      </c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15"/>
      <c r="W72" s="15"/>
      <c r="X72" s="3"/>
      <c r="Y72" s="15"/>
      <c r="Z72" s="15"/>
      <c r="AA72" s="3"/>
      <c r="AB72" s="3"/>
      <c r="AC72" s="3"/>
      <c r="AD72" s="3"/>
    </row>
    <row r="73" spans="1:30" s="6" customFormat="1" ht="12.75">
      <c r="A73" s="3"/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15"/>
      <c r="W73" s="15"/>
      <c r="X73" s="3"/>
      <c r="Y73" s="15"/>
      <c r="Z73" s="15"/>
      <c r="AA73" s="3"/>
      <c r="AB73" s="3"/>
      <c r="AC73" s="3"/>
      <c r="AD73" s="3"/>
    </row>
    <row r="74" spans="1:30" s="6" customFormat="1" ht="12.75">
      <c r="A74" s="10" t="s">
        <v>6</v>
      </c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15"/>
      <c r="W74" s="15"/>
      <c r="X74" s="3"/>
      <c r="Y74" s="15"/>
      <c r="Z74" s="15"/>
      <c r="AA74" s="3"/>
      <c r="AB74" s="3"/>
      <c r="AC74" s="3"/>
      <c r="AD74" s="3"/>
    </row>
    <row r="75" spans="1:30" s="6" customFormat="1" ht="12.75">
      <c r="A75" s="16" t="s">
        <v>46</v>
      </c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15"/>
      <c r="W75" s="15"/>
      <c r="X75" s="3"/>
      <c r="Y75" s="15"/>
      <c r="Z75" s="15"/>
      <c r="AA75" s="3"/>
      <c r="AB75" s="3"/>
      <c r="AC75" s="3"/>
      <c r="AD75" s="3"/>
    </row>
    <row r="76" spans="1:30" s="6" customFormat="1" ht="12.75">
      <c r="A76" s="17" t="s">
        <v>47</v>
      </c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15"/>
      <c r="W76" s="15"/>
      <c r="X76" s="3"/>
      <c r="Y76" s="15"/>
      <c r="Z76" s="15"/>
      <c r="AA76" s="3"/>
      <c r="AB76" s="3"/>
      <c r="AC76" s="3"/>
      <c r="AD76" s="3"/>
    </row>
    <row r="77" spans="1:30" s="6" customFormat="1" ht="12.75" customHeight="1">
      <c r="A77" s="15" t="s">
        <v>48</v>
      </c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15"/>
      <c r="W77" s="15"/>
      <c r="X77" s="3"/>
      <c r="Y77" s="15"/>
      <c r="Z77" s="15"/>
      <c r="AA77" s="3"/>
      <c r="AB77" s="3"/>
      <c r="AC77" s="3"/>
      <c r="AD77" s="3"/>
    </row>
    <row r="78" spans="1:30" s="6" customFormat="1" ht="12.75">
      <c r="A78" s="3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15"/>
      <c r="W78" s="15"/>
      <c r="X78" s="3"/>
      <c r="Y78" s="15"/>
      <c r="Z78" s="15"/>
      <c r="AA78" s="3"/>
      <c r="AB78" s="3"/>
      <c r="AC78" s="3"/>
      <c r="AD78" s="3"/>
    </row>
    <row r="79" spans="1:30" s="6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15"/>
      <c r="W79" s="15"/>
      <c r="X79" s="3"/>
      <c r="Y79" s="15"/>
      <c r="Z79" s="15"/>
      <c r="AA79" s="3"/>
      <c r="AB79" s="3"/>
      <c r="AC79" s="3"/>
      <c r="AD79" s="3"/>
    </row>
    <row r="80" spans="1:30" s="6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15"/>
      <c r="W80" s="15"/>
      <c r="X80" s="3"/>
      <c r="Y80" s="15"/>
      <c r="Z80" s="15"/>
      <c r="AA80" s="3"/>
      <c r="AB80" s="3"/>
      <c r="AC80" s="3"/>
      <c r="AD80" s="3"/>
    </row>
    <row r="81" spans="1:30" s="6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15"/>
      <c r="W81" s="15"/>
      <c r="X81" s="3"/>
      <c r="Y81" s="15"/>
      <c r="Z81" s="15"/>
      <c r="AA81" s="3"/>
      <c r="AB81" s="3"/>
      <c r="AC81" s="3"/>
      <c r="AD81" s="3"/>
    </row>
    <row r="82" spans="1:30" s="6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15"/>
      <c r="W82" s="15"/>
      <c r="X82" s="3"/>
      <c r="Y82" s="15"/>
      <c r="Z82" s="15"/>
      <c r="AA82" s="3"/>
      <c r="AB82" s="3"/>
      <c r="AC82" s="3"/>
      <c r="AD82" s="3"/>
    </row>
    <row r="83" spans="1:30" s="6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15"/>
      <c r="W83" s="15"/>
      <c r="X83" s="3"/>
      <c r="Y83" s="15"/>
      <c r="Z83" s="15"/>
      <c r="AA83" s="3"/>
      <c r="AB83" s="3"/>
      <c r="AC83" s="3"/>
      <c r="AD83" s="3"/>
    </row>
    <row r="84" spans="1:30" s="6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15"/>
      <c r="W84" s="15"/>
      <c r="X84" s="3"/>
      <c r="Y84" s="15"/>
      <c r="Z84" s="15"/>
      <c r="AA84" s="3"/>
      <c r="AB84" s="3"/>
      <c r="AC84" s="3"/>
      <c r="AD84" s="3"/>
    </row>
    <row r="85" spans="1:30" s="6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15"/>
      <c r="W85" s="15"/>
      <c r="X85" s="3"/>
      <c r="Y85" s="15"/>
      <c r="Z85" s="15"/>
      <c r="AA85" s="3"/>
      <c r="AB85" s="3"/>
      <c r="AC85" s="3"/>
      <c r="AD85" s="3"/>
    </row>
    <row r="86" spans="1:30" s="6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15"/>
      <c r="W86" s="15"/>
      <c r="X86" s="3"/>
      <c r="Y86" s="15"/>
      <c r="Z86" s="15"/>
      <c r="AA86" s="3"/>
      <c r="AB86" s="3"/>
      <c r="AC86" s="3"/>
      <c r="AD86" s="3"/>
    </row>
    <row r="87" spans="1:30" s="6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15"/>
      <c r="W87" s="15"/>
      <c r="X87" s="3"/>
      <c r="Y87" s="15"/>
      <c r="Z87" s="15"/>
      <c r="AA87" s="3"/>
      <c r="AB87" s="3"/>
      <c r="AC87" s="3"/>
      <c r="AD87" s="3"/>
    </row>
    <row r="88" spans="1:30" s="6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15"/>
      <c r="W88" s="15"/>
      <c r="X88" s="3"/>
      <c r="Y88" s="15"/>
      <c r="Z88" s="15"/>
      <c r="AA88" s="3"/>
      <c r="AB88" s="3"/>
      <c r="AC88" s="3"/>
      <c r="AD88" s="3"/>
    </row>
    <row r="89" spans="1:30" s="6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15"/>
      <c r="W89" s="15"/>
      <c r="X89" s="3"/>
      <c r="Y89" s="15"/>
      <c r="Z89" s="15"/>
      <c r="AA89" s="3"/>
      <c r="AB89" s="3"/>
      <c r="AC89" s="3"/>
      <c r="AD89" s="3"/>
    </row>
    <row r="90" spans="1:30" s="6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15"/>
      <c r="W90" s="15"/>
      <c r="X90" s="3"/>
      <c r="Y90" s="15"/>
      <c r="Z90" s="15"/>
      <c r="AA90" s="3"/>
      <c r="AB90" s="3"/>
      <c r="AC90" s="3"/>
      <c r="AD90" s="3"/>
    </row>
    <row r="91" spans="1:30" s="6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15"/>
      <c r="W91" s="15"/>
      <c r="X91" s="3"/>
      <c r="Y91" s="15"/>
      <c r="Z91" s="15"/>
      <c r="AA91" s="3"/>
      <c r="AB91" s="3"/>
      <c r="AC91" s="3"/>
      <c r="AD91" s="3"/>
    </row>
    <row r="92" spans="1:30" s="6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15"/>
      <c r="W92" s="15"/>
      <c r="X92" s="3"/>
      <c r="Y92" s="15"/>
      <c r="Z92" s="15"/>
      <c r="AA92" s="3"/>
      <c r="AB92" s="3"/>
      <c r="AC92" s="3"/>
      <c r="AD92" s="3"/>
    </row>
    <row r="93" spans="1:30" s="6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15"/>
      <c r="W93" s="15"/>
      <c r="X93" s="3"/>
      <c r="Y93" s="15"/>
      <c r="Z93" s="15"/>
      <c r="AA93" s="3"/>
      <c r="AB93" s="3"/>
      <c r="AC93" s="3"/>
      <c r="AD93" s="3"/>
    </row>
    <row r="94" spans="1:30" s="6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15"/>
      <c r="W94" s="15"/>
      <c r="X94" s="3"/>
      <c r="Y94" s="15"/>
      <c r="Z94" s="15"/>
      <c r="AA94" s="3"/>
      <c r="AB94" s="3"/>
      <c r="AC94" s="3"/>
      <c r="AD94" s="3"/>
    </row>
    <row r="95" spans="1:30" s="7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15"/>
      <c r="W95" s="15"/>
      <c r="X95" s="3"/>
      <c r="Y95" s="15"/>
      <c r="Z95" s="15"/>
      <c r="AA95" s="3"/>
      <c r="AB95" s="3"/>
      <c r="AC95" s="3"/>
      <c r="AD95" s="3"/>
    </row>
    <row r="96" spans="1:30" s="7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15"/>
      <c r="W96" s="15"/>
      <c r="X96" s="3"/>
      <c r="Y96" s="15"/>
      <c r="Z96" s="15"/>
      <c r="AA96" s="3"/>
      <c r="AB96" s="3"/>
      <c r="AC96" s="3"/>
      <c r="AD96" s="3"/>
    </row>
    <row r="97" spans="1:30" s="7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15"/>
      <c r="W97" s="15"/>
      <c r="X97" s="3"/>
      <c r="Y97" s="15"/>
      <c r="Z97" s="15"/>
      <c r="AA97" s="3"/>
      <c r="AB97" s="3"/>
      <c r="AC97" s="3"/>
      <c r="AD97" s="3"/>
    </row>
    <row r="98" spans="1:30" s="7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15"/>
      <c r="W98" s="15"/>
      <c r="X98" s="3"/>
      <c r="Y98" s="15"/>
      <c r="Z98" s="15"/>
      <c r="AA98" s="3"/>
      <c r="AB98" s="3"/>
      <c r="AC98" s="3"/>
      <c r="AD98" s="3"/>
    </row>
    <row r="99" spans="1:30" s="6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15"/>
      <c r="W99" s="15"/>
      <c r="X99" s="3"/>
      <c r="Y99" s="15"/>
      <c r="Z99" s="15"/>
      <c r="AA99" s="3"/>
      <c r="AB99" s="3"/>
      <c r="AC99" s="3"/>
      <c r="AD99" s="3"/>
    </row>
    <row r="100" spans="1:30" s="6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15"/>
      <c r="W100" s="15"/>
      <c r="X100" s="3"/>
      <c r="Y100" s="15"/>
      <c r="Z100" s="15"/>
      <c r="AA100" s="3"/>
      <c r="AB100" s="3"/>
      <c r="AC100" s="3"/>
      <c r="AD100" s="3"/>
    </row>
    <row r="101" spans="1:30" s="6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15"/>
      <c r="W101" s="15"/>
      <c r="X101" s="3"/>
      <c r="Y101" s="15"/>
      <c r="Z101" s="15"/>
      <c r="AA101" s="3"/>
      <c r="AB101" s="3"/>
      <c r="AC101" s="3"/>
      <c r="AD101" s="3"/>
    </row>
    <row r="102" spans="1:30" s="6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15"/>
      <c r="W102" s="15"/>
      <c r="X102" s="3"/>
      <c r="Y102" s="15"/>
      <c r="Z102" s="15"/>
      <c r="AA102" s="3"/>
      <c r="AB102" s="3"/>
      <c r="AC102" s="3"/>
      <c r="AD102" s="3"/>
    </row>
    <row r="103" spans="1:30" s="6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15"/>
      <c r="W103" s="15"/>
      <c r="X103" s="3"/>
      <c r="Y103" s="15"/>
      <c r="Z103" s="15"/>
      <c r="AA103" s="3"/>
      <c r="AB103" s="3"/>
      <c r="AC103" s="3"/>
      <c r="AD103" s="3"/>
    </row>
    <row r="104" spans="1:30" s="6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15"/>
      <c r="W104" s="15"/>
      <c r="X104" s="3"/>
      <c r="Y104" s="15"/>
      <c r="Z104" s="15"/>
      <c r="AA104" s="3"/>
      <c r="AB104" s="3"/>
      <c r="AC104" s="3"/>
      <c r="AD104" s="3"/>
    </row>
    <row r="105" spans="1:30" s="7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15"/>
      <c r="W105" s="15"/>
      <c r="X105" s="3"/>
      <c r="Y105" s="15"/>
      <c r="Z105" s="15"/>
      <c r="AA105" s="3"/>
      <c r="AB105" s="3"/>
      <c r="AC105" s="3"/>
      <c r="AD105" s="3"/>
    </row>
    <row r="106" spans="1:30" s="7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15"/>
      <c r="W106" s="15"/>
      <c r="X106" s="3"/>
      <c r="Y106" s="15"/>
      <c r="Z106" s="15"/>
      <c r="AA106" s="3"/>
      <c r="AB106" s="3"/>
      <c r="AC106" s="3"/>
      <c r="AD106" s="3"/>
    </row>
    <row r="107" spans="1:30" s="7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15"/>
      <c r="W107" s="15"/>
      <c r="X107" s="3"/>
      <c r="Y107" s="15"/>
      <c r="Z107" s="15"/>
      <c r="AA107" s="3"/>
      <c r="AB107" s="3"/>
      <c r="AC107" s="3"/>
      <c r="AD107" s="3"/>
    </row>
    <row r="108" spans="1:30" s="7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15"/>
      <c r="W108" s="15"/>
      <c r="X108" s="3"/>
      <c r="Y108" s="15"/>
      <c r="Z108" s="15"/>
      <c r="AA108" s="3"/>
      <c r="AB108" s="3"/>
      <c r="AC108" s="3"/>
      <c r="AD108" s="3"/>
    </row>
    <row r="109" spans="1:30" s="7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2"/>
      <c r="U109" s="3"/>
      <c r="V109" s="15"/>
      <c r="W109" s="15"/>
      <c r="X109" s="3"/>
      <c r="Y109" s="15"/>
      <c r="Z109" s="15"/>
      <c r="AA109" s="3"/>
      <c r="AB109" s="3"/>
      <c r="AC109" s="3"/>
      <c r="AD109" s="3"/>
    </row>
    <row r="110" spans="1:30" s="8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2"/>
      <c r="U110" s="3"/>
      <c r="V110" s="15"/>
      <c r="W110" s="15"/>
      <c r="X110" s="3"/>
      <c r="Y110" s="15"/>
      <c r="Z110" s="15"/>
      <c r="AA110" s="3"/>
      <c r="AB110" s="3"/>
      <c r="AC110" s="3"/>
      <c r="AD110" s="3"/>
    </row>
    <row r="111" spans="1:30" s="9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2"/>
      <c r="U111" s="3"/>
      <c r="V111" s="15"/>
      <c r="W111" s="15"/>
      <c r="X111" s="3"/>
      <c r="Y111" s="15"/>
      <c r="Z111" s="15"/>
      <c r="AA111" s="3"/>
      <c r="AB111" s="3"/>
      <c r="AC111" s="3"/>
      <c r="AD111" s="3"/>
    </row>
    <row r="112" spans="1:30" s="6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2"/>
      <c r="U112" s="3"/>
      <c r="V112" s="15"/>
      <c r="W112" s="15"/>
      <c r="X112" s="3"/>
      <c r="Y112" s="15"/>
      <c r="Z112" s="15"/>
      <c r="AA112" s="3"/>
      <c r="AB112" s="3"/>
      <c r="AC112" s="3"/>
      <c r="AD112" s="3"/>
    </row>
    <row r="113" spans="1:30" s="6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2"/>
      <c r="U113" s="3"/>
      <c r="V113" s="15"/>
      <c r="W113" s="15"/>
      <c r="X113" s="3"/>
      <c r="Y113" s="15"/>
      <c r="Z113" s="15"/>
      <c r="AA113" s="3"/>
      <c r="AB113" s="3"/>
      <c r="AC113" s="3"/>
      <c r="AD113" s="3"/>
    </row>
    <row r="114" spans="1:30" s="6" customFormat="1" ht="12.7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2"/>
      <c r="U114" s="3"/>
      <c r="V114" s="15"/>
      <c r="W114" s="15"/>
      <c r="X114" s="3"/>
      <c r="Y114" s="15"/>
      <c r="Z114" s="15"/>
      <c r="AA114" s="3"/>
      <c r="AB114" s="3"/>
      <c r="AC114" s="3"/>
      <c r="AD114" s="3"/>
    </row>
    <row r="115" spans="1:30" s="7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2"/>
      <c r="U115" s="3"/>
      <c r="V115" s="15"/>
      <c r="W115" s="15"/>
      <c r="X115" s="3"/>
      <c r="Y115" s="15"/>
      <c r="Z115" s="15"/>
      <c r="AA115" s="3"/>
      <c r="AB115" s="3"/>
      <c r="AC115" s="3"/>
      <c r="AD115" s="3"/>
    </row>
    <row r="116" spans="1:30" s="6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2"/>
      <c r="U116" s="3"/>
      <c r="V116" s="15"/>
      <c r="W116" s="15"/>
      <c r="X116" s="3"/>
      <c r="Y116" s="15"/>
      <c r="Z116" s="15"/>
      <c r="AA116" s="3"/>
      <c r="AB116" s="3"/>
      <c r="AC116" s="3"/>
      <c r="AD116" s="3"/>
    </row>
    <row r="117" spans="1:30" s="6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2"/>
      <c r="U117" s="3"/>
      <c r="V117" s="15"/>
      <c r="W117" s="15"/>
      <c r="X117" s="3"/>
      <c r="Y117" s="15"/>
      <c r="Z117" s="15"/>
      <c r="AA117" s="3"/>
      <c r="AB117" s="3"/>
      <c r="AC117" s="3"/>
      <c r="AD117" s="3"/>
    </row>
    <row r="118" spans="1:30" s="6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2"/>
      <c r="U118" s="3"/>
      <c r="V118" s="15"/>
      <c r="W118" s="15"/>
      <c r="X118" s="3"/>
      <c r="Y118" s="15"/>
      <c r="Z118" s="15"/>
      <c r="AA118" s="3"/>
      <c r="AB118" s="3"/>
      <c r="AC118" s="3"/>
      <c r="AD118" s="3"/>
    </row>
    <row r="119" spans="1:30" s="6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2"/>
      <c r="U119" s="3"/>
      <c r="V119" s="15"/>
      <c r="W119" s="15"/>
      <c r="X119" s="3"/>
      <c r="Y119" s="15"/>
      <c r="Z119" s="15"/>
      <c r="AA119" s="3"/>
      <c r="AB119" s="3"/>
      <c r="AC119" s="3"/>
      <c r="AD119" s="3"/>
    </row>
    <row r="120" spans="1:30" s="6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2"/>
      <c r="U120" s="3"/>
      <c r="V120" s="15"/>
      <c r="W120" s="15"/>
      <c r="X120" s="3"/>
      <c r="Y120" s="15"/>
      <c r="Z120" s="15"/>
      <c r="AA120" s="3"/>
      <c r="AB120" s="3"/>
      <c r="AC120" s="3"/>
      <c r="AD120" s="3"/>
    </row>
    <row r="121" spans="1:30" s="6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2"/>
      <c r="U121" s="3"/>
      <c r="V121" s="15"/>
      <c r="W121" s="15"/>
      <c r="X121" s="3"/>
      <c r="Y121" s="15"/>
      <c r="Z121" s="15"/>
      <c r="AA121" s="3"/>
      <c r="AB121" s="3"/>
      <c r="AC121" s="3"/>
      <c r="AD121" s="3"/>
    </row>
    <row r="122" spans="1:30" s="6" customFormat="1" ht="12.7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2"/>
      <c r="U122" s="3"/>
      <c r="V122" s="15"/>
      <c r="W122" s="15"/>
      <c r="X122" s="3"/>
      <c r="Y122" s="15"/>
      <c r="Z122" s="15"/>
      <c r="AA122" s="3"/>
      <c r="AB122" s="3"/>
      <c r="AC122" s="3"/>
      <c r="AD122" s="3"/>
    </row>
    <row r="123" spans="1:30" s="6" customFormat="1" ht="12.7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2"/>
      <c r="U123" s="3"/>
      <c r="V123" s="15"/>
      <c r="W123" s="15"/>
      <c r="X123" s="3"/>
      <c r="Y123" s="15"/>
      <c r="Z123" s="15"/>
      <c r="AA123" s="3"/>
      <c r="AB123" s="3"/>
      <c r="AC123" s="3"/>
      <c r="AD123" s="3"/>
    </row>
    <row r="124" spans="1:30" s="7" customFormat="1" ht="12.7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2"/>
      <c r="U124" s="3"/>
      <c r="V124" s="15"/>
      <c r="W124" s="15"/>
      <c r="X124" s="3"/>
      <c r="Y124" s="15"/>
      <c r="Z124" s="15"/>
      <c r="AA124" s="3"/>
      <c r="AB124" s="3"/>
      <c r="AC124" s="3"/>
      <c r="AD124" s="3"/>
    </row>
    <row r="125" spans="1:30" s="7" customFormat="1" ht="12.7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2"/>
      <c r="U125" s="3"/>
      <c r="V125" s="15"/>
      <c r="W125" s="15"/>
      <c r="X125" s="3"/>
      <c r="Y125" s="15"/>
      <c r="Z125" s="15"/>
      <c r="AA125" s="3"/>
      <c r="AB125" s="3"/>
      <c r="AC125" s="3"/>
      <c r="AD125" s="3"/>
    </row>
    <row r="126" spans="1:30" s="7" customFormat="1" ht="12.7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2"/>
      <c r="U126" s="3"/>
      <c r="V126" s="15"/>
      <c r="W126" s="15"/>
      <c r="X126" s="3"/>
      <c r="Y126" s="15"/>
      <c r="Z126" s="15"/>
      <c r="AA126" s="3"/>
      <c r="AB126" s="3"/>
      <c r="AC126" s="3"/>
      <c r="AD126" s="3"/>
    </row>
    <row r="127" spans="1:30" s="7" customFormat="1" ht="12.7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2"/>
      <c r="U127" s="3"/>
      <c r="V127" s="15"/>
      <c r="W127" s="15"/>
      <c r="X127" s="3"/>
      <c r="Y127" s="15"/>
      <c r="Z127" s="15"/>
      <c r="AA127" s="3"/>
      <c r="AB127" s="3"/>
      <c r="AC127" s="3"/>
      <c r="AD127" s="3"/>
    </row>
    <row r="128" spans="1:30" s="7" customFormat="1" ht="12.7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2"/>
      <c r="U128" s="3"/>
      <c r="V128" s="15"/>
      <c r="W128" s="15"/>
      <c r="X128" s="3"/>
      <c r="Y128" s="15"/>
      <c r="Z128" s="15"/>
      <c r="AA128" s="3"/>
      <c r="AB128" s="3"/>
      <c r="AC128" s="3"/>
      <c r="AD128" s="3"/>
    </row>
    <row r="129" spans="1:30" s="6" customFormat="1" ht="12.7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2"/>
      <c r="U129" s="3"/>
      <c r="V129" s="15"/>
      <c r="W129" s="15"/>
      <c r="X129" s="3"/>
      <c r="Y129" s="15"/>
      <c r="Z129" s="15"/>
      <c r="AA129" s="3"/>
      <c r="AB129" s="3"/>
      <c r="AC129" s="3"/>
      <c r="AD129" s="3"/>
    </row>
    <row r="130" spans="1:30" s="6" customFormat="1" ht="12.7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2"/>
      <c r="U130" s="3"/>
      <c r="V130" s="15"/>
      <c r="W130" s="15"/>
      <c r="X130" s="3"/>
      <c r="Y130" s="15"/>
      <c r="Z130" s="15"/>
      <c r="AA130" s="3"/>
      <c r="AB130" s="3"/>
      <c r="AC130" s="3"/>
      <c r="AD130" s="3"/>
    </row>
    <row r="131" spans="1:30" s="6" customFormat="1" ht="12.7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2"/>
      <c r="U131" s="3"/>
      <c r="V131" s="15"/>
      <c r="W131" s="15"/>
      <c r="X131" s="3"/>
      <c r="Y131" s="15"/>
      <c r="Z131" s="15"/>
      <c r="AA131" s="3"/>
      <c r="AB131" s="3"/>
      <c r="AC131" s="3"/>
      <c r="AD131" s="3"/>
    </row>
    <row r="132" spans="1:30" s="6" customFormat="1" ht="12.7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2"/>
      <c r="U132" s="3"/>
      <c r="V132" s="15"/>
      <c r="W132" s="15"/>
      <c r="X132" s="3"/>
      <c r="Y132" s="15"/>
      <c r="Z132" s="15"/>
      <c r="AA132" s="3"/>
      <c r="AB132" s="3"/>
      <c r="AC132" s="3"/>
      <c r="AD132" s="3"/>
    </row>
    <row r="133" spans="1:30" s="6" customFormat="1" ht="12.75">
      <c r="A133" s="3"/>
      <c r="B133" s="1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2"/>
      <c r="U133" s="3"/>
      <c r="V133" s="15"/>
      <c r="W133" s="15"/>
      <c r="X133" s="3"/>
      <c r="Y133" s="15"/>
      <c r="Z133" s="15"/>
      <c r="AA133" s="3"/>
      <c r="AB133" s="3"/>
      <c r="AC133" s="3"/>
      <c r="AD133" s="3"/>
    </row>
    <row r="134" spans="1:30" s="6" customFormat="1" ht="12.75">
      <c r="A134" s="3"/>
      <c r="B134" s="1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2"/>
      <c r="U134" s="3"/>
      <c r="V134" s="15"/>
      <c r="W134" s="15"/>
      <c r="X134" s="3"/>
      <c r="Y134" s="15"/>
      <c r="Z134" s="15"/>
      <c r="AA134" s="3"/>
      <c r="AB134" s="3"/>
      <c r="AC134" s="3"/>
      <c r="AD134" s="3"/>
    </row>
    <row r="135" spans="1:30" s="6" customFormat="1" ht="12.75">
      <c r="A135" s="3"/>
      <c r="B135" s="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2"/>
      <c r="U135" s="3"/>
      <c r="V135" s="15"/>
      <c r="W135" s="15"/>
      <c r="X135" s="3"/>
      <c r="Y135" s="15"/>
      <c r="Z135" s="15"/>
      <c r="AA135" s="3"/>
      <c r="AB135" s="3"/>
      <c r="AC135" s="3"/>
      <c r="AD135" s="3"/>
    </row>
    <row r="136" spans="1:30" s="6" customFormat="1" ht="12.75">
      <c r="A136" s="3"/>
      <c r="B136" s="1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2"/>
      <c r="U136" s="3"/>
      <c r="V136" s="15"/>
      <c r="W136" s="15"/>
      <c r="X136" s="3"/>
      <c r="Y136" s="15"/>
      <c r="Z136" s="15"/>
      <c r="AA136" s="3"/>
      <c r="AB136" s="3"/>
      <c r="AC136" s="3"/>
      <c r="AD136" s="3"/>
    </row>
    <row r="137" spans="1:30" s="6" customFormat="1" ht="12.75">
      <c r="A137" s="3"/>
      <c r="B137" s="1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2"/>
      <c r="U137" s="3"/>
      <c r="V137" s="15"/>
      <c r="W137" s="15"/>
      <c r="X137" s="3"/>
      <c r="Y137" s="15"/>
      <c r="Z137" s="15"/>
      <c r="AA137" s="3"/>
      <c r="AB137" s="3"/>
      <c r="AC137" s="3"/>
      <c r="AD137" s="3"/>
    </row>
    <row r="138" spans="1:30" s="7" customFormat="1" ht="12.75">
      <c r="A138" s="3"/>
      <c r="B138" s="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2"/>
      <c r="U138" s="3"/>
      <c r="V138" s="15"/>
      <c r="W138" s="15"/>
      <c r="X138" s="3"/>
      <c r="Y138" s="15"/>
      <c r="Z138" s="15"/>
      <c r="AA138" s="3"/>
      <c r="AB138" s="3"/>
      <c r="AC138" s="3"/>
      <c r="AD138" s="3"/>
    </row>
    <row r="139" spans="1:30" s="7" customFormat="1" ht="12.75">
      <c r="A139" s="3"/>
      <c r="B139" s="1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2"/>
      <c r="U139" s="3"/>
      <c r="V139" s="15"/>
      <c r="W139" s="15"/>
      <c r="X139" s="3"/>
      <c r="Y139" s="15"/>
      <c r="Z139" s="15"/>
      <c r="AA139" s="3"/>
      <c r="AB139" s="3"/>
      <c r="AC139" s="3"/>
      <c r="AD139" s="3"/>
    </row>
    <row r="140" spans="1:30" s="7" customFormat="1" ht="12.75">
      <c r="A140" s="3"/>
      <c r="B140" s="1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2"/>
      <c r="U140" s="3"/>
      <c r="V140" s="15"/>
      <c r="W140" s="15"/>
      <c r="X140" s="3"/>
      <c r="Y140" s="15"/>
      <c r="Z140" s="15"/>
      <c r="AA140" s="3"/>
      <c r="AB140" s="3"/>
      <c r="AC140" s="3"/>
      <c r="AD140" s="3"/>
    </row>
    <row r="141" spans="1:30" s="6" customFormat="1" ht="12.75">
      <c r="A141" s="3"/>
      <c r="B141" s="1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2"/>
      <c r="U141" s="3"/>
      <c r="V141" s="15"/>
      <c r="W141" s="15"/>
      <c r="X141" s="3"/>
      <c r="Y141" s="15"/>
      <c r="Z141" s="15"/>
      <c r="AA141" s="3"/>
      <c r="AB141" s="3"/>
      <c r="AC141" s="3"/>
      <c r="AD141" s="3"/>
    </row>
    <row r="142" spans="1:30" s="6" customFormat="1" ht="12.75">
      <c r="A142" s="3"/>
      <c r="B142" s="1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2"/>
      <c r="U142" s="3"/>
      <c r="V142" s="15"/>
      <c r="W142" s="15"/>
      <c r="X142" s="3"/>
      <c r="Y142" s="15"/>
      <c r="Z142" s="15"/>
      <c r="AA142" s="3"/>
      <c r="AB142" s="3"/>
      <c r="AC142" s="3"/>
      <c r="AD142" s="3"/>
    </row>
    <row r="143" spans="1:30" s="6" customFormat="1" ht="12.75">
      <c r="A143" s="3"/>
      <c r="B143" s="1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2"/>
      <c r="U143" s="3"/>
      <c r="V143" s="15"/>
      <c r="W143" s="15"/>
      <c r="X143" s="3"/>
      <c r="Y143" s="15"/>
      <c r="Z143" s="15"/>
      <c r="AA143" s="3"/>
      <c r="AB143" s="3"/>
      <c r="AC143" s="3"/>
      <c r="AD143" s="3"/>
    </row>
    <row r="144" spans="1:30" s="6" customFormat="1" ht="12.75">
      <c r="A144" s="3"/>
      <c r="B144" s="1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2"/>
      <c r="U144" s="3"/>
      <c r="V144" s="15"/>
      <c r="W144" s="15"/>
      <c r="X144" s="3"/>
      <c r="Y144" s="15"/>
      <c r="Z144" s="15"/>
      <c r="AA144" s="3"/>
      <c r="AB144" s="3"/>
      <c r="AC144" s="3"/>
      <c r="AD144" s="3"/>
    </row>
    <row r="145" spans="1:30" s="6" customFormat="1" ht="12.75">
      <c r="A145" s="3"/>
      <c r="B145" s="1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2"/>
      <c r="U145" s="3"/>
      <c r="V145" s="15"/>
      <c r="W145" s="15"/>
      <c r="X145" s="3"/>
      <c r="Y145" s="15"/>
      <c r="Z145" s="15"/>
      <c r="AA145" s="3"/>
      <c r="AB145" s="3"/>
      <c r="AC145" s="3"/>
      <c r="AD145" s="3"/>
    </row>
    <row r="146" spans="1:30" s="6" customFormat="1" ht="12.75">
      <c r="A146" s="3"/>
      <c r="B146" s="1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2"/>
      <c r="U146" s="3"/>
      <c r="V146" s="15"/>
      <c r="W146" s="15"/>
      <c r="X146" s="3"/>
      <c r="Y146" s="15"/>
      <c r="Z146" s="15"/>
      <c r="AA146" s="3"/>
      <c r="AB146" s="3"/>
      <c r="AC146" s="3"/>
      <c r="AD146" s="3"/>
    </row>
    <row r="147" spans="1:30" s="6" customFormat="1" ht="12.75">
      <c r="A147" s="3"/>
      <c r="B147" s="1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2"/>
      <c r="U147" s="3"/>
      <c r="V147" s="15"/>
      <c r="W147" s="15"/>
      <c r="X147" s="3"/>
      <c r="Y147" s="15"/>
      <c r="Z147" s="15"/>
      <c r="AA147" s="3"/>
      <c r="AB147" s="3"/>
      <c r="AC147" s="3"/>
      <c r="AD147" s="3"/>
    </row>
    <row r="148" spans="1:30" s="7" customFormat="1" ht="12.75">
      <c r="A148" s="3"/>
      <c r="B148" s="1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2"/>
      <c r="U148" s="3"/>
      <c r="V148" s="15"/>
      <c r="W148" s="15"/>
      <c r="X148" s="3"/>
      <c r="Y148" s="15"/>
      <c r="Z148" s="15"/>
      <c r="AA148" s="3"/>
      <c r="AB148" s="3"/>
      <c r="AC148" s="3"/>
      <c r="AD148" s="3"/>
    </row>
    <row r="149" spans="1:30" s="6" customFormat="1" ht="12.75">
      <c r="A149" s="3"/>
      <c r="B149" s="1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2"/>
      <c r="U149" s="3"/>
      <c r="V149" s="15"/>
      <c r="W149" s="15"/>
      <c r="X149" s="3"/>
      <c r="Y149" s="15"/>
      <c r="Z149" s="15"/>
      <c r="AA149" s="3"/>
      <c r="AB149" s="3"/>
      <c r="AC149" s="3"/>
      <c r="AD149" s="3"/>
    </row>
    <row r="150" spans="1:30" s="6" customFormat="1" ht="12.75">
      <c r="A150" s="3"/>
      <c r="B150" s="1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2"/>
      <c r="U150" s="3"/>
      <c r="V150" s="15"/>
      <c r="W150" s="15"/>
      <c r="X150" s="3"/>
      <c r="Y150" s="15"/>
      <c r="Z150" s="15"/>
      <c r="AA150" s="3"/>
      <c r="AB150" s="3"/>
      <c r="AC150" s="3"/>
      <c r="AD150" s="3"/>
    </row>
    <row r="151" spans="1:30" s="6" customFormat="1" ht="12.75">
      <c r="A151" s="3"/>
      <c r="B151" s="1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2"/>
      <c r="U151" s="3"/>
      <c r="V151" s="15"/>
      <c r="W151" s="15"/>
      <c r="X151" s="3"/>
      <c r="Y151" s="15"/>
      <c r="Z151" s="15"/>
      <c r="AA151" s="3"/>
      <c r="AB151" s="3"/>
      <c r="AC151" s="3"/>
      <c r="AD151" s="3"/>
    </row>
    <row r="152" spans="1:30" s="6" customFormat="1" ht="12.75">
      <c r="A152" s="3"/>
      <c r="B152" s="1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2"/>
      <c r="U152" s="3"/>
      <c r="V152" s="15"/>
      <c r="W152" s="15"/>
      <c r="X152" s="3"/>
      <c r="Y152" s="15"/>
      <c r="Z152" s="15"/>
      <c r="AA152" s="3"/>
      <c r="AB152" s="3"/>
      <c r="AC152" s="3"/>
      <c r="AD152" s="3"/>
    </row>
    <row r="153" spans="1:30" s="6" customFormat="1" ht="12.75">
      <c r="A153" s="3"/>
      <c r="B153" s="1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2"/>
      <c r="U153" s="3"/>
      <c r="V153" s="15"/>
      <c r="W153" s="15"/>
      <c r="X153" s="3"/>
      <c r="Y153" s="15"/>
      <c r="Z153" s="15"/>
      <c r="AA153" s="3"/>
      <c r="AB153" s="3"/>
      <c r="AC153" s="3"/>
      <c r="AD153" s="3"/>
    </row>
    <row r="154" spans="1:30" s="6" customFormat="1" ht="12.75">
      <c r="A154" s="3"/>
      <c r="B154" s="1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2"/>
      <c r="U154" s="3"/>
      <c r="V154" s="15"/>
      <c r="W154" s="15"/>
      <c r="X154" s="3"/>
      <c r="Y154" s="15"/>
      <c r="Z154" s="15"/>
      <c r="AA154" s="3"/>
      <c r="AB154" s="3"/>
      <c r="AC154" s="3"/>
      <c r="AD154" s="3"/>
    </row>
    <row r="155" spans="1:30" s="6" customFormat="1" ht="12.75">
      <c r="A155" s="3"/>
      <c r="B155" s="1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2"/>
      <c r="U155" s="3"/>
      <c r="V155" s="15"/>
      <c r="W155" s="15"/>
      <c r="X155" s="3"/>
      <c r="Y155" s="15"/>
      <c r="Z155" s="15"/>
      <c r="AA155" s="3"/>
      <c r="AB155" s="3"/>
      <c r="AC155" s="3"/>
      <c r="AD155" s="3"/>
    </row>
    <row r="156" spans="1:30" s="6" customFormat="1" ht="12.75">
      <c r="A156" s="3"/>
      <c r="B156" s="1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2"/>
      <c r="U156" s="3"/>
      <c r="V156" s="15"/>
      <c r="W156" s="15"/>
      <c r="X156" s="3"/>
      <c r="Y156" s="15"/>
      <c r="Z156" s="15"/>
      <c r="AA156" s="3"/>
      <c r="AB156" s="3"/>
      <c r="AC156" s="3"/>
      <c r="AD156" s="3"/>
    </row>
    <row r="157" spans="1:30" s="6" customFormat="1" ht="12.75">
      <c r="A157" s="3"/>
      <c r="B157" s="1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2"/>
      <c r="U157" s="3"/>
      <c r="V157" s="15"/>
      <c r="W157" s="15"/>
      <c r="X157" s="3"/>
      <c r="Y157" s="15"/>
      <c r="Z157" s="15"/>
      <c r="AA157" s="3"/>
      <c r="AB157" s="3"/>
      <c r="AC157" s="3"/>
      <c r="AD157" s="3"/>
    </row>
  </sheetData>
  <sheetProtection/>
  <mergeCells count="82">
    <mergeCell ref="A57:B57"/>
    <mergeCell ref="O57:T57"/>
    <mergeCell ref="A1:B1"/>
    <mergeCell ref="A2:B2"/>
    <mergeCell ref="A3:L3"/>
    <mergeCell ref="A53:B53"/>
    <mergeCell ref="O53:T53"/>
    <mergeCell ref="A48:B48"/>
    <mergeCell ref="O48:T48"/>
    <mergeCell ref="A4:A5"/>
    <mergeCell ref="A60:B60"/>
    <mergeCell ref="O60:T60"/>
    <mergeCell ref="A54:B54"/>
    <mergeCell ref="O54:T54"/>
    <mergeCell ref="A55:B55"/>
    <mergeCell ref="O55:T55"/>
    <mergeCell ref="A59:B59"/>
    <mergeCell ref="O59:T59"/>
    <mergeCell ref="A58:B58"/>
    <mergeCell ref="O58:T58"/>
    <mergeCell ref="A56:B56"/>
    <mergeCell ref="C56:N56"/>
    <mergeCell ref="O56:T56"/>
    <mergeCell ref="U48:AE48"/>
    <mergeCell ref="U49:AE49"/>
    <mergeCell ref="U50:AE50"/>
    <mergeCell ref="U53:AE53"/>
    <mergeCell ref="A50:B50"/>
    <mergeCell ref="C50:N50"/>
    <mergeCell ref="O50:T50"/>
    <mergeCell ref="A17:B17"/>
    <mergeCell ref="O17:T17"/>
    <mergeCell ref="C11:N11"/>
    <mergeCell ref="O11:T11"/>
    <mergeCell ref="A18:B18"/>
    <mergeCell ref="A49:B49"/>
    <mergeCell ref="O49:T49"/>
    <mergeCell ref="A20:B20"/>
    <mergeCell ref="C20:N20"/>
    <mergeCell ref="O20:T20"/>
    <mergeCell ref="A47:B47"/>
    <mergeCell ref="O47:T47"/>
    <mergeCell ref="U20:AE20"/>
    <mergeCell ref="U47:AE47"/>
    <mergeCell ref="A10:B10"/>
    <mergeCell ref="O10:T10"/>
    <mergeCell ref="A19:B19"/>
    <mergeCell ref="O19:T19"/>
    <mergeCell ref="A11:B11"/>
    <mergeCell ref="U10:AE10"/>
    <mergeCell ref="A9:B9"/>
    <mergeCell ref="O9:T9"/>
    <mergeCell ref="C6:N6"/>
    <mergeCell ref="O6:T6"/>
    <mergeCell ref="A6:B6"/>
    <mergeCell ref="U9:AE9"/>
    <mergeCell ref="C4:N4"/>
    <mergeCell ref="S4:S5"/>
    <mergeCell ref="U4:W5"/>
    <mergeCell ref="X4:Z5"/>
    <mergeCell ref="AA4:AC5"/>
    <mergeCell ref="A8:B8"/>
    <mergeCell ref="O8:T8"/>
    <mergeCell ref="B4:B5"/>
    <mergeCell ref="T4:T5"/>
    <mergeCell ref="O4:R4"/>
    <mergeCell ref="U17:AE17"/>
    <mergeCell ref="U18:AE18"/>
    <mergeCell ref="U19:AE19"/>
    <mergeCell ref="AD4:AD5"/>
    <mergeCell ref="U6:AE6"/>
    <mergeCell ref="U8:AE8"/>
    <mergeCell ref="O18:T18"/>
    <mergeCell ref="U59:AE59"/>
    <mergeCell ref="U60:AE60"/>
    <mergeCell ref="AE4:AE5"/>
    <mergeCell ref="U54:AE54"/>
    <mergeCell ref="U55:AE55"/>
    <mergeCell ref="U56:AE56"/>
    <mergeCell ref="U57:AE57"/>
    <mergeCell ref="U58:AE58"/>
    <mergeCell ref="U11:AE11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  <ignoredErrors>
    <ignoredError sqref="H60 V25:V26 V32:W32 V35:W35 Y38:Z38 W2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E160"/>
  <sheetViews>
    <sheetView showGridLines="0" tabSelected="1" zoomScaleSheetLayoutView="100" zoomScalePageLayoutView="0" workbookViewId="0" topLeftCell="A1">
      <pane xSplit="2" ySplit="5" topLeftCell="C6" activePane="bottomRight" state="frozen"/>
      <selection pane="topLeft" activeCell="A37" sqref="A37:B37"/>
      <selection pane="topRight" activeCell="A37" sqref="A37:B37"/>
      <selection pane="bottomLeft" activeCell="A37" sqref="A37:B37"/>
      <selection pane="bottomRight" activeCell="A1" sqref="A1:B1"/>
    </sheetView>
  </sheetViews>
  <sheetFormatPr defaultColWidth="10.7109375" defaultRowHeight="12.75"/>
  <cols>
    <col min="1" max="1" width="17.140625" style="156" customWidth="1"/>
    <col min="2" max="2" width="54.28125" style="284" customWidth="1"/>
    <col min="3" max="19" width="3.421875" style="157" customWidth="1"/>
    <col min="20" max="20" width="6.7109375" style="158" customWidth="1"/>
    <col min="21" max="21" width="3.421875" style="156" customWidth="1"/>
    <col min="22" max="22" width="17.28125" style="156" customWidth="1"/>
    <col min="23" max="23" width="46.57421875" style="156" customWidth="1"/>
    <col min="24" max="24" width="3.57421875" style="156" customWidth="1"/>
    <col min="25" max="25" width="15.421875" style="156" customWidth="1"/>
    <col min="26" max="26" width="41.140625" style="156" customWidth="1"/>
    <col min="27" max="27" width="3.57421875" style="156" customWidth="1"/>
    <col min="28" max="28" width="15.421875" style="156" customWidth="1"/>
    <col min="29" max="29" width="41.140625" style="156" customWidth="1"/>
    <col min="30" max="30" width="27.421875" style="156" customWidth="1"/>
    <col min="31" max="31" width="64.7109375" style="284" customWidth="1"/>
    <col min="32" max="16384" width="10.7109375" style="284" customWidth="1"/>
  </cols>
  <sheetData>
    <row r="1" spans="1:30" s="158" customFormat="1" ht="25.5">
      <c r="A1" s="534" t="s">
        <v>310</v>
      </c>
      <c r="B1" s="53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5"/>
      <c r="U1" s="155"/>
      <c r="V1" s="155"/>
      <c r="W1" s="154"/>
      <c r="X1" s="156"/>
      <c r="Y1" s="156"/>
      <c r="Z1" s="156"/>
      <c r="AA1" s="156"/>
      <c r="AB1" s="156"/>
      <c r="AC1" s="156"/>
      <c r="AD1" s="157"/>
    </row>
    <row r="2" spans="1:30" s="158" customFormat="1" ht="21" customHeight="1">
      <c r="A2" s="535" t="s">
        <v>56</v>
      </c>
      <c r="B2" s="535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5"/>
      <c r="U2" s="155"/>
      <c r="V2" s="155"/>
      <c r="W2" s="154"/>
      <c r="X2" s="156"/>
      <c r="Y2" s="156"/>
      <c r="Z2" s="156"/>
      <c r="AA2" s="156"/>
      <c r="AB2" s="156"/>
      <c r="AC2" s="156"/>
      <c r="AD2" s="157"/>
    </row>
    <row r="3" spans="1:30" s="158" customFormat="1" ht="21" customHeight="1" thickBot="1">
      <c r="A3" s="536" t="s">
        <v>311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154"/>
      <c r="N3" s="154"/>
      <c r="O3" s="154"/>
      <c r="P3" s="154"/>
      <c r="Q3" s="154"/>
      <c r="R3" s="154"/>
      <c r="S3" s="154"/>
      <c r="T3" s="155"/>
      <c r="U3" s="155"/>
      <c r="V3" s="155"/>
      <c r="W3" s="154"/>
      <c r="X3" s="156"/>
      <c r="Y3" s="156"/>
      <c r="Z3" s="156"/>
      <c r="AA3" s="156"/>
      <c r="AB3" s="156"/>
      <c r="AC3" s="156"/>
      <c r="AD3" s="157"/>
    </row>
    <row r="4" spans="1:31" s="159" customFormat="1" ht="18" customHeight="1" thickTop="1">
      <c r="A4" s="530" t="s">
        <v>1</v>
      </c>
      <c r="B4" s="530" t="s">
        <v>0</v>
      </c>
      <c r="C4" s="532" t="s">
        <v>28</v>
      </c>
      <c r="D4" s="533"/>
      <c r="E4" s="533"/>
      <c r="F4" s="533"/>
      <c r="G4" s="533"/>
      <c r="H4" s="537"/>
      <c r="I4" s="537"/>
      <c r="J4" s="537"/>
      <c r="K4" s="537"/>
      <c r="L4" s="537"/>
      <c r="M4" s="537"/>
      <c r="N4" s="538"/>
      <c r="O4" s="532" t="s">
        <v>29</v>
      </c>
      <c r="P4" s="533"/>
      <c r="Q4" s="533"/>
      <c r="R4" s="533"/>
      <c r="S4" s="526" t="s">
        <v>30</v>
      </c>
      <c r="T4" s="528" t="s">
        <v>31</v>
      </c>
      <c r="U4" s="530" t="s">
        <v>2</v>
      </c>
      <c r="V4" s="530"/>
      <c r="W4" s="530"/>
      <c r="X4" s="530" t="s">
        <v>3</v>
      </c>
      <c r="Y4" s="530"/>
      <c r="Z4" s="530"/>
      <c r="AA4" s="530" t="s">
        <v>8</v>
      </c>
      <c r="AB4" s="530"/>
      <c r="AC4" s="530"/>
      <c r="AD4" s="530" t="s">
        <v>4</v>
      </c>
      <c r="AE4" s="530" t="s">
        <v>240</v>
      </c>
    </row>
    <row r="5" spans="1:31" s="159" customFormat="1" ht="12.75" customHeight="1">
      <c r="A5" s="531"/>
      <c r="B5" s="531"/>
      <c r="C5" s="160">
        <v>1</v>
      </c>
      <c r="D5" s="161">
        <v>2</v>
      </c>
      <c r="E5" s="161">
        <v>3</v>
      </c>
      <c r="F5" s="161">
        <v>4</v>
      </c>
      <c r="G5" s="161">
        <v>5</v>
      </c>
      <c r="H5" s="161">
        <v>6</v>
      </c>
      <c r="I5" s="162">
        <v>7</v>
      </c>
      <c r="J5" s="162">
        <v>8</v>
      </c>
      <c r="K5" s="162">
        <v>9</v>
      </c>
      <c r="L5" s="162">
        <v>10</v>
      </c>
      <c r="M5" s="162">
        <v>11</v>
      </c>
      <c r="N5" s="163">
        <v>12</v>
      </c>
      <c r="O5" s="160" t="s">
        <v>43</v>
      </c>
      <c r="P5" s="161" t="s">
        <v>42</v>
      </c>
      <c r="Q5" s="161" t="s">
        <v>44</v>
      </c>
      <c r="R5" s="161" t="s">
        <v>45</v>
      </c>
      <c r="S5" s="527"/>
      <c r="T5" s="529"/>
      <c r="U5" s="531"/>
      <c r="V5" s="531"/>
      <c r="W5" s="531"/>
      <c r="X5" s="531"/>
      <c r="Y5" s="531"/>
      <c r="Z5" s="531"/>
      <c r="AA5" s="531"/>
      <c r="AB5" s="531"/>
      <c r="AC5" s="531"/>
      <c r="AD5" s="531"/>
      <c r="AE5" s="531"/>
    </row>
    <row r="6" spans="1:31" s="165" customFormat="1" ht="12.75">
      <c r="A6" s="478" t="s">
        <v>7</v>
      </c>
      <c r="B6" s="479"/>
      <c r="C6" s="508"/>
      <c r="D6" s="508"/>
      <c r="E6" s="508"/>
      <c r="F6" s="508"/>
      <c r="G6" s="508"/>
      <c r="H6" s="508"/>
      <c r="I6" s="508"/>
      <c r="J6" s="508"/>
      <c r="K6" s="508"/>
      <c r="L6" s="508"/>
      <c r="M6" s="508"/>
      <c r="N6" s="508"/>
      <c r="O6" s="508"/>
      <c r="P6" s="508"/>
      <c r="Q6" s="508"/>
      <c r="R6" s="508"/>
      <c r="S6" s="508"/>
      <c r="T6" s="508"/>
      <c r="U6" s="164"/>
      <c r="V6" s="164"/>
      <c r="W6" s="164"/>
      <c r="X6" s="164"/>
      <c r="Y6" s="164"/>
      <c r="Z6" s="164"/>
      <c r="AA6" s="164"/>
      <c r="AB6" s="164"/>
      <c r="AC6" s="508"/>
      <c r="AD6" s="508"/>
      <c r="AE6" s="525"/>
    </row>
    <row r="7" spans="1:31" s="165" customFormat="1" ht="13.5" thickBot="1">
      <c r="A7" s="166" t="s">
        <v>312</v>
      </c>
      <c r="B7" s="18" t="s">
        <v>313</v>
      </c>
      <c r="C7" s="167" t="s">
        <v>32</v>
      </c>
      <c r="D7" s="168"/>
      <c r="E7" s="168"/>
      <c r="F7" s="168"/>
      <c r="G7" s="168"/>
      <c r="H7" s="168"/>
      <c r="I7" s="169"/>
      <c r="J7" s="169"/>
      <c r="K7" s="169"/>
      <c r="L7" s="169"/>
      <c r="M7" s="169"/>
      <c r="N7" s="170"/>
      <c r="O7" s="171"/>
      <c r="P7" s="172">
        <v>4</v>
      </c>
      <c r="Q7" s="172"/>
      <c r="R7" s="173"/>
      <c r="S7" s="171">
        <v>0</v>
      </c>
      <c r="T7" s="174" t="s">
        <v>232</v>
      </c>
      <c r="U7" s="171"/>
      <c r="V7" s="172"/>
      <c r="W7" s="175"/>
      <c r="X7" s="171"/>
      <c r="Y7" s="172"/>
      <c r="Z7" s="175"/>
      <c r="AA7" s="171"/>
      <c r="AB7" s="172"/>
      <c r="AC7" s="175"/>
      <c r="AD7" s="176" t="s">
        <v>314</v>
      </c>
      <c r="AE7" s="177" t="s">
        <v>315</v>
      </c>
    </row>
    <row r="8" spans="1:31" s="165" customFormat="1" ht="12.75">
      <c r="A8" s="468" t="s">
        <v>34</v>
      </c>
      <c r="B8" s="469"/>
      <c r="C8" s="178">
        <f aca="true" t="shared" si="0" ref="C8:N8">SUMIF(C7:C7,"=x",$O7:$O7)+SUMIF(C7:C7,"=x",$P7:$P7)+SUMIF(C7:C7,"=x",$Q7:$Q7)</f>
        <v>4</v>
      </c>
      <c r="D8" s="179">
        <f t="shared" si="0"/>
        <v>0</v>
      </c>
      <c r="E8" s="179">
        <f t="shared" si="0"/>
        <v>0</v>
      </c>
      <c r="F8" s="179">
        <f t="shared" si="0"/>
        <v>0</v>
      </c>
      <c r="G8" s="179">
        <f t="shared" si="0"/>
        <v>0</v>
      </c>
      <c r="H8" s="179">
        <f t="shared" si="0"/>
        <v>0</v>
      </c>
      <c r="I8" s="180">
        <f t="shared" si="0"/>
        <v>0</v>
      </c>
      <c r="J8" s="180">
        <f t="shared" si="0"/>
        <v>0</v>
      </c>
      <c r="K8" s="180">
        <f t="shared" si="0"/>
        <v>0</v>
      </c>
      <c r="L8" s="180">
        <f t="shared" si="0"/>
        <v>0</v>
      </c>
      <c r="M8" s="180">
        <f t="shared" si="0"/>
        <v>0</v>
      </c>
      <c r="N8" s="181">
        <f t="shared" si="0"/>
        <v>0</v>
      </c>
      <c r="O8" s="511">
        <f>SUM(C8:N8)</f>
        <v>4</v>
      </c>
      <c r="P8" s="512"/>
      <c r="Q8" s="512"/>
      <c r="R8" s="512"/>
      <c r="S8" s="512"/>
      <c r="T8" s="513"/>
      <c r="U8" s="182"/>
      <c r="V8" s="183"/>
      <c r="W8" s="183"/>
      <c r="X8" s="183"/>
      <c r="Y8" s="183"/>
      <c r="Z8" s="183"/>
      <c r="AA8" s="183"/>
      <c r="AB8" s="183"/>
      <c r="AC8" s="183"/>
      <c r="AD8" s="184"/>
      <c r="AE8" s="185"/>
    </row>
    <row r="9" spans="1:31" s="165" customFormat="1" ht="12.75">
      <c r="A9" s="475" t="s">
        <v>35</v>
      </c>
      <c r="B9" s="476"/>
      <c r="C9" s="186">
        <f aca="true" t="shared" si="1" ref="C9:N9">SUMIF(C7:C7,"=x",$S7:$S7)</f>
        <v>0</v>
      </c>
      <c r="D9" s="187">
        <f t="shared" si="1"/>
        <v>0</v>
      </c>
      <c r="E9" s="187">
        <f t="shared" si="1"/>
        <v>0</v>
      </c>
      <c r="F9" s="187">
        <f t="shared" si="1"/>
        <v>0</v>
      </c>
      <c r="G9" s="187">
        <f t="shared" si="1"/>
        <v>0</v>
      </c>
      <c r="H9" s="187">
        <f t="shared" si="1"/>
        <v>0</v>
      </c>
      <c r="I9" s="188">
        <f t="shared" si="1"/>
        <v>0</v>
      </c>
      <c r="J9" s="188">
        <f t="shared" si="1"/>
        <v>0</v>
      </c>
      <c r="K9" s="188">
        <f t="shared" si="1"/>
        <v>0</v>
      </c>
      <c r="L9" s="188">
        <f t="shared" si="1"/>
        <v>0</v>
      </c>
      <c r="M9" s="188">
        <f t="shared" si="1"/>
        <v>0</v>
      </c>
      <c r="N9" s="189">
        <f t="shared" si="1"/>
        <v>0</v>
      </c>
      <c r="O9" s="502">
        <f>SUM(C9:N9)</f>
        <v>0</v>
      </c>
      <c r="P9" s="503"/>
      <c r="Q9" s="503"/>
      <c r="R9" s="503"/>
      <c r="S9" s="503"/>
      <c r="T9" s="504"/>
      <c r="U9" s="190"/>
      <c r="V9" s="191"/>
      <c r="W9" s="191"/>
      <c r="X9" s="191"/>
      <c r="Y9" s="191"/>
      <c r="Z9" s="191"/>
      <c r="AA9" s="191"/>
      <c r="AB9" s="191"/>
      <c r="AC9" s="191"/>
      <c r="AD9" s="191"/>
      <c r="AE9" s="192"/>
    </row>
    <row r="10" spans="1:31" s="165" customFormat="1" ht="12.75">
      <c r="A10" s="483" t="s">
        <v>36</v>
      </c>
      <c r="B10" s="484"/>
      <c r="C10" s="193">
        <f aca="true" t="shared" si="2" ref="C10:N10">SUMPRODUCT(--(C7:C7="x"),--($T7:$T7="K(5)"))</f>
        <v>0</v>
      </c>
      <c r="D10" s="194">
        <f t="shared" si="2"/>
        <v>0</v>
      </c>
      <c r="E10" s="194">
        <f t="shared" si="2"/>
        <v>0</v>
      </c>
      <c r="F10" s="194">
        <f t="shared" si="2"/>
        <v>0</v>
      </c>
      <c r="G10" s="194">
        <f t="shared" si="2"/>
        <v>0</v>
      </c>
      <c r="H10" s="194">
        <f t="shared" si="2"/>
        <v>0</v>
      </c>
      <c r="I10" s="195">
        <f t="shared" si="2"/>
        <v>0</v>
      </c>
      <c r="J10" s="195">
        <f t="shared" si="2"/>
        <v>0</v>
      </c>
      <c r="K10" s="195">
        <f t="shared" si="2"/>
        <v>0</v>
      </c>
      <c r="L10" s="195">
        <f t="shared" si="2"/>
        <v>0</v>
      </c>
      <c r="M10" s="195">
        <f t="shared" si="2"/>
        <v>0</v>
      </c>
      <c r="N10" s="196">
        <f t="shared" si="2"/>
        <v>0</v>
      </c>
      <c r="O10" s="505">
        <f>SUM(C10:N10)</f>
        <v>0</v>
      </c>
      <c r="P10" s="506"/>
      <c r="Q10" s="506"/>
      <c r="R10" s="506"/>
      <c r="S10" s="506"/>
      <c r="T10" s="507"/>
      <c r="U10" s="190"/>
      <c r="V10" s="197"/>
      <c r="W10" s="197"/>
      <c r="X10" s="197"/>
      <c r="Y10" s="197"/>
      <c r="Z10" s="197"/>
      <c r="AA10" s="197"/>
      <c r="AB10" s="197"/>
      <c r="AC10" s="197"/>
      <c r="AD10" s="197"/>
      <c r="AE10" s="198"/>
    </row>
    <row r="11" spans="1:31" s="165" customFormat="1" ht="12.75">
      <c r="A11" s="514" t="s">
        <v>316</v>
      </c>
      <c r="B11" s="515"/>
      <c r="C11" s="515"/>
      <c r="D11" s="515"/>
      <c r="E11" s="515"/>
      <c r="F11" s="515"/>
      <c r="G11" s="515"/>
      <c r="H11" s="515"/>
      <c r="I11" s="515"/>
      <c r="J11" s="515"/>
      <c r="K11" s="515"/>
      <c r="L11" s="515"/>
      <c r="M11" s="515"/>
      <c r="N11" s="515"/>
      <c r="O11" s="515"/>
      <c r="P11" s="515"/>
      <c r="Q11" s="515"/>
      <c r="R11" s="515"/>
      <c r="S11" s="515"/>
      <c r="T11" s="515"/>
      <c r="U11" s="515"/>
      <c r="V11" s="515"/>
      <c r="W11" s="515"/>
      <c r="X11" s="515"/>
      <c r="Y11" s="515"/>
      <c r="Z11" s="515"/>
      <c r="AA11" s="515"/>
      <c r="AB11" s="515"/>
      <c r="AC11" s="515"/>
      <c r="AD11" s="515"/>
      <c r="AE11" s="516"/>
    </row>
    <row r="12" spans="1:31" s="165" customFormat="1" ht="12.75">
      <c r="A12" s="199" t="s">
        <v>317</v>
      </c>
      <c r="B12" s="18" t="s">
        <v>318</v>
      </c>
      <c r="C12" s="167"/>
      <c r="D12" s="168"/>
      <c r="E12" s="168"/>
      <c r="F12" s="168"/>
      <c r="G12" s="168" t="s">
        <v>319</v>
      </c>
      <c r="H12" s="168"/>
      <c r="I12" s="169"/>
      <c r="J12" s="169"/>
      <c r="K12" s="169"/>
      <c r="L12" s="169"/>
      <c r="M12" s="169"/>
      <c r="N12" s="170"/>
      <c r="O12" s="171">
        <v>2</v>
      </c>
      <c r="P12" s="172"/>
      <c r="Q12" s="172"/>
      <c r="R12" s="173"/>
      <c r="S12" s="171">
        <v>2</v>
      </c>
      <c r="T12" s="174" t="s">
        <v>75</v>
      </c>
      <c r="U12" s="200"/>
      <c r="V12" s="201"/>
      <c r="W12" s="202"/>
      <c r="X12" s="200"/>
      <c r="Y12" s="201"/>
      <c r="Z12" s="202"/>
      <c r="AA12" s="200"/>
      <c r="AB12" s="201"/>
      <c r="AC12" s="202"/>
      <c r="AD12" s="176" t="s">
        <v>320</v>
      </c>
      <c r="AE12" s="177" t="s">
        <v>321</v>
      </c>
    </row>
    <row r="13" spans="1:31" s="165" customFormat="1" ht="12.75">
      <c r="A13" s="199" t="s">
        <v>322</v>
      </c>
      <c r="B13" s="18" t="s">
        <v>323</v>
      </c>
      <c r="C13" s="167"/>
      <c r="D13" s="168"/>
      <c r="E13" s="168"/>
      <c r="F13" s="168"/>
      <c r="G13" s="168"/>
      <c r="H13" s="168" t="s">
        <v>319</v>
      </c>
      <c r="I13" s="169"/>
      <c r="J13" s="169"/>
      <c r="K13" s="169"/>
      <c r="L13" s="169"/>
      <c r="M13" s="169"/>
      <c r="N13" s="170"/>
      <c r="O13" s="171">
        <v>2</v>
      </c>
      <c r="P13" s="172"/>
      <c r="Q13" s="172"/>
      <c r="R13" s="175"/>
      <c r="S13" s="171">
        <v>2</v>
      </c>
      <c r="T13" s="174" t="s">
        <v>75</v>
      </c>
      <c r="U13" s="167"/>
      <c r="V13" s="203"/>
      <c r="W13" s="204"/>
      <c r="X13" s="200"/>
      <c r="Y13" s="201"/>
      <c r="Z13" s="202"/>
      <c r="AA13" s="200"/>
      <c r="AB13" s="201"/>
      <c r="AC13" s="202"/>
      <c r="AD13" s="176" t="s">
        <v>324</v>
      </c>
      <c r="AE13" s="177" t="s">
        <v>325</v>
      </c>
    </row>
    <row r="14" spans="1:31" s="165" customFormat="1" ht="12.75">
      <c r="A14" s="468" t="s">
        <v>34</v>
      </c>
      <c r="B14" s="469"/>
      <c r="C14" s="178">
        <f>SUMIF(C12:C13,"=x",$O12:$O13)+SUMIF(C12:C13,"=x",$P12:$P13)+SUMIF(C12:C13,"=x",$Q12:$Q13)</f>
        <v>0</v>
      </c>
      <c r="D14" s="179">
        <f>SUMIF(D12:D13,"=x",$O12:$O13)+SUMIF(D12:D13,"=x",$P12:$P13)+SUMIF(D12:D13,"=x",$Q12:$Q13)</f>
        <v>0</v>
      </c>
      <c r="E14" s="179">
        <f>SUMIF(E12:E13,"=x",$O12:$O13)+SUMIF(E12:E13,"=x",$P12:$P13)+SUMIF(E12:E13,"=x",$Q12:$Q13)</f>
        <v>0</v>
      </c>
      <c r="F14" s="179">
        <f>SUMIF(F12:F13,"=x",$O12:$O13)+SUMIF(F12:F13,"=x",$P12:$P13)+SUMIF(F12:F13,"=x",$Q12:$Q13)</f>
        <v>0</v>
      </c>
      <c r="G14" s="179">
        <f>SUMIF(G12:G13,"=x",$O12:$O13)+SUMIF(G12:G13,"=x",$P12:$P13)+SUMIF(G12:G13,"=x",$Q12:$Q13)</f>
        <v>0</v>
      </c>
      <c r="H14" s="179">
        <v>2</v>
      </c>
      <c r="I14" s="180">
        <f aca="true" t="shared" si="3" ref="I14:N14">SUMIF(I12:I12,"=x",$O12:$O12)+SUMIF(I12:I12,"=x",$P12:$P12)+SUMIF(I12:I12,"=x",$Q12:$Q12)</f>
        <v>0</v>
      </c>
      <c r="J14" s="180">
        <f t="shared" si="3"/>
        <v>0</v>
      </c>
      <c r="K14" s="180">
        <f t="shared" si="3"/>
        <v>0</v>
      </c>
      <c r="L14" s="180">
        <f t="shared" si="3"/>
        <v>0</v>
      </c>
      <c r="M14" s="180">
        <f t="shared" si="3"/>
        <v>0</v>
      </c>
      <c r="N14" s="181">
        <f t="shared" si="3"/>
        <v>0</v>
      </c>
      <c r="O14" s="511">
        <f>SUM(C14:N14)</f>
        <v>2</v>
      </c>
      <c r="P14" s="512"/>
      <c r="Q14" s="512"/>
      <c r="R14" s="512"/>
      <c r="S14" s="512"/>
      <c r="T14" s="513"/>
      <c r="U14" s="499"/>
      <c r="V14" s="500"/>
      <c r="W14" s="500"/>
      <c r="X14" s="500"/>
      <c r="Y14" s="500"/>
      <c r="Z14" s="500"/>
      <c r="AA14" s="500"/>
      <c r="AB14" s="500"/>
      <c r="AC14" s="500"/>
      <c r="AD14" s="500"/>
      <c r="AE14" s="501"/>
    </row>
    <row r="15" spans="1:31" s="165" customFormat="1" ht="12.75">
      <c r="A15" s="475" t="s">
        <v>35</v>
      </c>
      <c r="B15" s="476"/>
      <c r="C15" s="186">
        <f>SUMIF(C12:C13,"=x",$S12:$S13)</f>
        <v>0</v>
      </c>
      <c r="D15" s="187">
        <f>SUMIF(D12:D13,"=x",$S12:$S13)</f>
        <v>0</v>
      </c>
      <c r="E15" s="187">
        <f>SUMIF(E12:E13,"=x",$S12:$S13)</f>
        <v>0</v>
      </c>
      <c r="F15" s="187">
        <f>SUMIF(F12:F13,"=x",$S12:$S13)</f>
        <v>0</v>
      </c>
      <c r="G15" s="187">
        <f>SUMIF(G12:G13,"=x",$S12:$S13)</f>
        <v>0</v>
      </c>
      <c r="H15" s="187">
        <v>2</v>
      </c>
      <c r="I15" s="188">
        <f aca="true" t="shared" si="4" ref="I15:N15">SUMIF(I12:I12,"=x",$S12:$S12)</f>
        <v>0</v>
      </c>
      <c r="J15" s="188">
        <f t="shared" si="4"/>
        <v>0</v>
      </c>
      <c r="K15" s="188">
        <f t="shared" si="4"/>
        <v>0</v>
      </c>
      <c r="L15" s="188">
        <f t="shared" si="4"/>
        <v>0</v>
      </c>
      <c r="M15" s="188">
        <f t="shared" si="4"/>
        <v>0</v>
      </c>
      <c r="N15" s="189">
        <f t="shared" si="4"/>
        <v>0</v>
      </c>
      <c r="O15" s="502">
        <f>SUM(C15:N15)</f>
        <v>2</v>
      </c>
      <c r="P15" s="503"/>
      <c r="Q15" s="503"/>
      <c r="R15" s="503"/>
      <c r="S15" s="503"/>
      <c r="T15" s="504"/>
      <c r="U15" s="499"/>
      <c r="V15" s="500"/>
      <c r="W15" s="500"/>
      <c r="X15" s="500"/>
      <c r="Y15" s="500"/>
      <c r="Z15" s="500"/>
      <c r="AA15" s="500"/>
      <c r="AB15" s="500"/>
      <c r="AC15" s="500"/>
      <c r="AD15" s="500"/>
      <c r="AE15" s="501"/>
    </row>
    <row r="16" spans="1:31" s="165" customFormat="1" ht="12.75">
      <c r="A16" s="483" t="s">
        <v>36</v>
      </c>
      <c r="B16" s="484"/>
      <c r="C16" s="193">
        <f>SUMPRODUCT(--(C12:C13="x"),--($T12:$T13="K(5)"))</f>
        <v>0</v>
      </c>
      <c r="D16" s="194">
        <f>SUMPRODUCT(--(D12:D13="x"),--($T12:$T13="K(5)"))</f>
        <v>0</v>
      </c>
      <c r="E16" s="194">
        <f>SUMPRODUCT(--(E12:E13="x"),--($T12:$T13="K(5)"))</f>
        <v>0</v>
      </c>
      <c r="F16" s="194">
        <f>SUMPRODUCT(--(F12:F13="x"),--($T12:$T13="K(5)"))</f>
        <v>0</v>
      </c>
      <c r="G16" s="194">
        <f>SUMPRODUCT(--(G12:G13="x"),--($T12:$T13="K(5)"))</f>
        <v>0</v>
      </c>
      <c r="H16" s="194">
        <v>1</v>
      </c>
      <c r="I16" s="195">
        <f aca="true" t="shared" si="5" ref="I16:N16">SUMPRODUCT(--(I12:I12="x"),--($T12:$T12="K"))</f>
        <v>0</v>
      </c>
      <c r="J16" s="195">
        <f t="shared" si="5"/>
        <v>0</v>
      </c>
      <c r="K16" s="195">
        <f t="shared" si="5"/>
        <v>0</v>
      </c>
      <c r="L16" s="195">
        <f t="shared" si="5"/>
        <v>0</v>
      </c>
      <c r="M16" s="195">
        <f t="shared" si="5"/>
        <v>0</v>
      </c>
      <c r="N16" s="196">
        <f t="shared" si="5"/>
        <v>0</v>
      </c>
      <c r="O16" s="505">
        <f>SUM(C16:N16)</f>
        <v>1</v>
      </c>
      <c r="P16" s="506"/>
      <c r="Q16" s="506"/>
      <c r="R16" s="506"/>
      <c r="S16" s="506"/>
      <c r="T16" s="507"/>
      <c r="U16" s="499"/>
      <c r="V16" s="500"/>
      <c r="W16" s="500"/>
      <c r="X16" s="500"/>
      <c r="Y16" s="500"/>
      <c r="Z16" s="500"/>
      <c r="AA16" s="500"/>
      <c r="AB16" s="500"/>
      <c r="AC16" s="500"/>
      <c r="AD16" s="500"/>
      <c r="AE16" s="501"/>
    </row>
    <row r="17" spans="1:31" s="165" customFormat="1" ht="12.75">
      <c r="A17" s="205" t="s">
        <v>1005</v>
      </c>
      <c r="B17" s="206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508"/>
      <c r="V17" s="508"/>
      <c r="W17" s="508"/>
      <c r="X17" s="508"/>
      <c r="Y17" s="508"/>
      <c r="Z17" s="508"/>
      <c r="AA17" s="508"/>
      <c r="AB17" s="508"/>
      <c r="AC17" s="508"/>
      <c r="AD17" s="508"/>
      <c r="AE17" s="525"/>
    </row>
    <row r="18" spans="1:31" s="165" customFormat="1" ht="12.75">
      <c r="A18" s="210" t="s">
        <v>327</v>
      </c>
      <c r="B18" s="158" t="s">
        <v>328</v>
      </c>
      <c r="C18" s="167"/>
      <c r="D18" s="168"/>
      <c r="E18" s="168" t="s">
        <v>32</v>
      </c>
      <c r="F18" s="168"/>
      <c r="G18" s="168"/>
      <c r="H18" s="168"/>
      <c r="I18" s="169"/>
      <c r="J18" s="169"/>
      <c r="K18" s="169"/>
      <c r="L18" s="169"/>
      <c r="M18" s="169"/>
      <c r="N18" s="170"/>
      <c r="O18" s="171">
        <v>1</v>
      </c>
      <c r="P18" s="172"/>
      <c r="Q18" s="172"/>
      <c r="R18" s="173"/>
      <c r="S18" s="171">
        <v>1</v>
      </c>
      <c r="T18" s="174" t="s">
        <v>329</v>
      </c>
      <c r="U18" s="208"/>
      <c r="V18" s="139"/>
      <c r="W18" s="144"/>
      <c r="X18" s="38"/>
      <c r="Y18" s="37"/>
      <c r="Z18" s="58"/>
      <c r="AA18" s="38"/>
      <c r="AB18" s="37"/>
      <c r="AC18" s="58"/>
      <c r="AD18" s="209" t="s">
        <v>330</v>
      </c>
      <c r="AE18" s="177" t="s">
        <v>331</v>
      </c>
    </row>
    <row r="19" spans="1:31" s="165" customFormat="1" ht="12.75">
      <c r="A19" s="210" t="s">
        <v>332</v>
      </c>
      <c r="B19" s="207" t="s">
        <v>333</v>
      </c>
      <c r="C19" s="167"/>
      <c r="D19" s="168"/>
      <c r="E19" s="168" t="s">
        <v>32</v>
      </c>
      <c r="F19" s="168"/>
      <c r="G19" s="168"/>
      <c r="H19" s="168"/>
      <c r="I19" s="169"/>
      <c r="J19" s="169"/>
      <c r="K19" s="169"/>
      <c r="L19" s="169"/>
      <c r="M19" s="169"/>
      <c r="N19" s="170"/>
      <c r="O19" s="171"/>
      <c r="P19" s="172">
        <v>1</v>
      </c>
      <c r="Q19" s="172"/>
      <c r="R19" s="173"/>
      <c r="S19" s="171">
        <v>1</v>
      </c>
      <c r="T19" s="174" t="s">
        <v>78</v>
      </c>
      <c r="U19" s="38"/>
      <c r="V19" s="126"/>
      <c r="W19" s="133"/>
      <c r="X19" s="38"/>
      <c r="Y19" s="37"/>
      <c r="Z19" s="58"/>
      <c r="AA19" s="38"/>
      <c r="AB19" s="37"/>
      <c r="AC19" s="58"/>
      <c r="AD19" s="209" t="s">
        <v>330</v>
      </c>
      <c r="AE19" s="211" t="s">
        <v>334</v>
      </c>
    </row>
    <row r="20" spans="1:31" s="165" customFormat="1" ht="12.75">
      <c r="A20" s="212" t="s">
        <v>335</v>
      </c>
      <c r="B20" s="207" t="s">
        <v>336</v>
      </c>
      <c r="C20" s="167"/>
      <c r="D20" s="168"/>
      <c r="E20" s="168"/>
      <c r="F20" s="168" t="s">
        <v>32</v>
      </c>
      <c r="G20" s="168"/>
      <c r="H20" s="168"/>
      <c r="I20" s="169"/>
      <c r="J20" s="169"/>
      <c r="K20" s="169"/>
      <c r="L20" s="169"/>
      <c r="M20" s="169"/>
      <c r="N20" s="170"/>
      <c r="O20" s="171">
        <v>2</v>
      </c>
      <c r="P20" s="172"/>
      <c r="Q20" s="172"/>
      <c r="R20" s="173"/>
      <c r="S20" s="171">
        <v>2</v>
      </c>
      <c r="T20" s="174" t="s">
        <v>75</v>
      </c>
      <c r="U20" s="208" t="s">
        <v>33</v>
      </c>
      <c r="V20" s="139" t="str">
        <f>A18</f>
        <v>fizalab18ea</v>
      </c>
      <c r="W20" s="144" t="str">
        <f>B18</f>
        <v>Fizikai alapismeretek EA</v>
      </c>
      <c r="X20" s="38"/>
      <c r="Y20" s="37"/>
      <c r="Z20" s="58"/>
      <c r="AA20" s="38"/>
      <c r="AB20" s="37"/>
      <c r="AC20" s="58"/>
      <c r="AD20" s="176" t="s">
        <v>337</v>
      </c>
      <c r="AE20" s="213" t="s">
        <v>338</v>
      </c>
    </row>
    <row r="21" spans="1:31" s="165" customFormat="1" ht="12.75">
      <c r="A21" s="199" t="s">
        <v>339</v>
      </c>
      <c r="B21" s="207" t="s">
        <v>340</v>
      </c>
      <c r="C21" s="167"/>
      <c r="D21" s="172"/>
      <c r="E21" s="168" t="s">
        <v>32</v>
      </c>
      <c r="F21" s="168"/>
      <c r="G21" s="168"/>
      <c r="H21" s="168"/>
      <c r="I21" s="169"/>
      <c r="J21" s="169"/>
      <c r="K21" s="169"/>
      <c r="L21" s="169"/>
      <c r="M21" s="169"/>
      <c r="N21" s="170"/>
      <c r="O21" s="171"/>
      <c r="P21" s="172"/>
      <c r="Q21" s="172">
        <v>2</v>
      </c>
      <c r="R21" s="173"/>
      <c r="S21" s="171">
        <v>2</v>
      </c>
      <c r="T21" s="174" t="s">
        <v>78</v>
      </c>
      <c r="U21" s="208" t="s">
        <v>33</v>
      </c>
      <c r="V21" s="139" t="str">
        <f>'Matematikatanár közös rész'!A26</f>
        <v>mm5t1an2</v>
      </c>
      <c r="W21" s="144" t="str">
        <f>'Matematikatanár közös rész'!B26</f>
        <v>Bevezető analízis2E-tk</v>
      </c>
      <c r="X21" s="208"/>
      <c r="Y21" s="214"/>
      <c r="Z21" s="215"/>
      <c r="AA21" s="38"/>
      <c r="AB21" s="37"/>
      <c r="AC21" s="58"/>
      <c r="AD21" s="176" t="s">
        <v>326</v>
      </c>
      <c r="AE21" s="177" t="s">
        <v>341</v>
      </c>
    </row>
    <row r="22" spans="1:31" s="165" customFormat="1" ht="13.5" thickBot="1">
      <c r="A22" s="210" t="s">
        <v>342</v>
      </c>
      <c r="B22" s="207" t="s">
        <v>343</v>
      </c>
      <c r="C22" s="167"/>
      <c r="D22" s="168"/>
      <c r="E22" s="168" t="s">
        <v>32</v>
      </c>
      <c r="F22" s="168"/>
      <c r="G22" s="168"/>
      <c r="H22" s="168"/>
      <c r="I22" s="169"/>
      <c r="J22" s="169"/>
      <c r="K22" s="169"/>
      <c r="L22" s="169"/>
      <c r="M22" s="169"/>
      <c r="N22" s="170"/>
      <c r="O22" s="171">
        <v>2</v>
      </c>
      <c r="P22" s="172"/>
      <c r="Q22" s="172"/>
      <c r="R22" s="173"/>
      <c r="S22" s="171">
        <v>2</v>
      </c>
      <c r="T22" s="174" t="s">
        <v>75</v>
      </c>
      <c r="U22" s="117" t="s">
        <v>42</v>
      </c>
      <c r="V22" s="216" t="str">
        <f>A39</f>
        <v>kk5t1301</v>
      </c>
      <c r="W22" s="217" t="str">
        <f>B39</f>
        <v>Analitikai kémia kémiatanároknak (1)</v>
      </c>
      <c r="X22" s="39"/>
      <c r="Y22" s="218"/>
      <c r="Z22" s="219"/>
      <c r="AA22" s="38"/>
      <c r="AB22" s="37"/>
      <c r="AC22" s="58"/>
      <c r="AD22" s="176" t="s">
        <v>344</v>
      </c>
      <c r="AE22" s="220" t="s">
        <v>345</v>
      </c>
    </row>
    <row r="23" spans="1:31" s="165" customFormat="1" ht="12.75">
      <c r="A23" s="468" t="s">
        <v>34</v>
      </c>
      <c r="B23" s="469"/>
      <c r="C23" s="178">
        <f aca="true" t="shared" si="6" ref="C23:N23">SUMIF(C18:C22,"=x",$O18:$O22)+SUMIF(C18:C22,"=x",$P18:$P22)+SUMIF(C18:C22,"=x",$Q18:$Q22)</f>
        <v>0</v>
      </c>
      <c r="D23" s="179">
        <f t="shared" si="6"/>
        <v>0</v>
      </c>
      <c r="E23" s="179">
        <f t="shared" si="6"/>
        <v>6</v>
      </c>
      <c r="F23" s="179">
        <f t="shared" si="6"/>
        <v>2</v>
      </c>
      <c r="G23" s="179">
        <f t="shared" si="6"/>
        <v>0</v>
      </c>
      <c r="H23" s="179">
        <f t="shared" si="6"/>
        <v>0</v>
      </c>
      <c r="I23" s="180">
        <f t="shared" si="6"/>
        <v>0</v>
      </c>
      <c r="J23" s="180">
        <f t="shared" si="6"/>
        <v>0</v>
      </c>
      <c r="K23" s="180">
        <f t="shared" si="6"/>
        <v>0</v>
      </c>
      <c r="L23" s="180">
        <f t="shared" si="6"/>
        <v>0</v>
      </c>
      <c r="M23" s="180">
        <f t="shared" si="6"/>
        <v>0</v>
      </c>
      <c r="N23" s="181">
        <f t="shared" si="6"/>
        <v>0</v>
      </c>
      <c r="O23" s="511">
        <f>SUM(C23:N23)</f>
        <v>8</v>
      </c>
      <c r="P23" s="512"/>
      <c r="Q23" s="512"/>
      <c r="R23" s="512"/>
      <c r="S23" s="512"/>
      <c r="T23" s="513"/>
      <c r="U23" s="190"/>
      <c r="V23" s="197"/>
      <c r="W23" s="197"/>
      <c r="X23" s="197"/>
      <c r="Y23" s="197"/>
      <c r="Z23" s="197"/>
      <c r="AA23" s="197"/>
      <c r="AB23" s="197"/>
      <c r="AC23" s="197"/>
      <c r="AD23" s="221"/>
      <c r="AE23" s="198"/>
    </row>
    <row r="24" spans="1:31" s="165" customFormat="1" ht="12.75">
      <c r="A24" s="475" t="s">
        <v>35</v>
      </c>
      <c r="B24" s="476"/>
      <c r="C24" s="186">
        <f aca="true" t="shared" si="7" ref="C24:N24">SUMIF(C18:C22,"=x",$S18:$S22)</f>
        <v>0</v>
      </c>
      <c r="D24" s="187">
        <f t="shared" si="7"/>
        <v>0</v>
      </c>
      <c r="E24" s="187">
        <f t="shared" si="7"/>
        <v>6</v>
      </c>
      <c r="F24" s="187">
        <f t="shared" si="7"/>
        <v>2</v>
      </c>
      <c r="G24" s="187">
        <f t="shared" si="7"/>
        <v>0</v>
      </c>
      <c r="H24" s="187">
        <f t="shared" si="7"/>
        <v>0</v>
      </c>
      <c r="I24" s="188">
        <f t="shared" si="7"/>
        <v>0</v>
      </c>
      <c r="J24" s="188">
        <f t="shared" si="7"/>
        <v>0</v>
      </c>
      <c r="K24" s="188">
        <f t="shared" si="7"/>
        <v>0</v>
      </c>
      <c r="L24" s="188">
        <f t="shared" si="7"/>
        <v>0</v>
      </c>
      <c r="M24" s="188">
        <f t="shared" si="7"/>
        <v>0</v>
      </c>
      <c r="N24" s="189">
        <f t="shared" si="7"/>
        <v>0</v>
      </c>
      <c r="O24" s="502">
        <f>SUM(C24:N24)</f>
        <v>8</v>
      </c>
      <c r="P24" s="503"/>
      <c r="Q24" s="503"/>
      <c r="R24" s="503"/>
      <c r="S24" s="503"/>
      <c r="T24" s="504"/>
      <c r="U24" s="190"/>
      <c r="V24" s="197"/>
      <c r="W24" s="197"/>
      <c r="X24" s="197"/>
      <c r="Y24" s="197"/>
      <c r="Z24" s="197"/>
      <c r="AA24" s="197"/>
      <c r="AB24" s="197"/>
      <c r="AC24" s="197"/>
      <c r="AD24" s="197"/>
      <c r="AE24" s="198"/>
    </row>
    <row r="25" spans="1:31" s="165" customFormat="1" ht="12.75">
      <c r="A25" s="483" t="s">
        <v>36</v>
      </c>
      <c r="B25" s="484"/>
      <c r="C25" s="193">
        <f aca="true" t="shared" si="8" ref="C25:H25">SUMPRODUCT(--(C18:C22="x"),--($T18:$T22="K(5)"))</f>
        <v>0</v>
      </c>
      <c r="D25" s="194">
        <f t="shared" si="8"/>
        <v>0</v>
      </c>
      <c r="E25" s="194">
        <f t="shared" si="8"/>
        <v>1</v>
      </c>
      <c r="F25" s="194">
        <f t="shared" si="8"/>
        <v>1</v>
      </c>
      <c r="G25" s="194">
        <f t="shared" si="8"/>
        <v>0</v>
      </c>
      <c r="H25" s="222">
        <f t="shared" si="8"/>
        <v>0</v>
      </c>
      <c r="I25" s="195">
        <f aca="true" t="shared" si="9" ref="I25:N25">SUMPRODUCT(--(I18:I22="x"),--($T18:$T22="K"))</f>
        <v>0</v>
      </c>
      <c r="J25" s="195">
        <f t="shared" si="9"/>
        <v>0</v>
      </c>
      <c r="K25" s="195">
        <f t="shared" si="9"/>
        <v>0</v>
      </c>
      <c r="L25" s="195">
        <f t="shared" si="9"/>
        <v>0</v>
      </c>
      <c r="M25" s="195">
        <f t="shared" si="9"/>
        <v>0</v>
      </c>
      <c r="N25" s="196">
        <f t="shared" si="9"/>
        <v>0</v>
      </c>
      <c r="O25" s="505">
        <f>SUM(C25:N25)</f>
        <v>2</v>
      </c>
      <c r="P25" s="506"/>
      <c r="Q25" s="506"/>
      <c r="R25" s="506"/>
      <c r="S25" s="506"/>
      <c r="T25" s="507"/>
      <c r="U25" s="190"/>
      <c r="V25" s="197"/>
      <c r="W25" s="197"/>
      <c r="X25" s="197"/>
      <c r="Y25" s="197"/>
      <c r="Z25" s="197"/>
      <c r="AA25" s="197"/>
      <c r="AB25" s="197"/>
      <c r="AC25" s="197"/>
      <c r="AD25" s="197"/>
      <c r="AE25" s="198"/>
    </row>
    <row r="26" spans="1:31" s="165" customFormat="1" ht="12.75">
      <c r="A26" s="478" t="s">
        <v>346</v>
      </c>
      <c r="B26" s="479"/>
      <c r="C26" s="508"/>
      <c r="D26" s="508"/>
      <c r="E26" s="508"/>
      <c r="F26" s="508"/>
      <c r="G26" s="508"/>
      <c r="H26" s="508"/>
      <c r="I26" s="508"/>
      <c r="J26" s="508"/>
      <c r="K26" s="508"/>
      <c r="L26" s="508"/>
      <c r="M26" s="508"/>
      <c r="N26" s="508"/>
      <c r="O26" s="508"/>
      <c r="P26" s="508"/>
      <c r="Q26" s="508"/>
      <c r="R26" s="508"/>
      <c r="S26" s="508"/>
      <c r="T26" s="508"/>
      <c r="U26" s="508"/>
      <c r="V26" s="508"/>
      <c r="W26" s="508"/>
      <c r="X26" s="508"/>
      <c r="Y26" s="508"/>
      <c r="Z26" s="508"/>
      <c r="AA26" s="508"/>
      <c r="AB26" s="508"/>
      <c r="AC26" s="508"/>
      <c r="AD26" s="508"/>
      <c r="AE26" s="525"/>
    </row>
    <row r="27" spans="1:31" s="165" customFormat="1" ht="12.75">
      <c r="A27" s="210" t="s">
        <v>347</v>
      </c>
      <c r="B27" s="207" t="s">
        <v>348</v>
      </c>
      <c r="C27" s="167" t="s">
        <v>32</v>
      </c>
      <c r="D27" s="168"/>
      <c r="E27" s="168"/>
      <c r="F27" s="168"/>
      <c r="G27" s="168"/>
      <c r="H27" s="168"/>
      <c r="I27" s="169"/>
      <c r="J27" s="169"/>
      <c r="K27" s="169"/>
      <c r="L27" s="169"/>
      <c r="M27" s="169"/>
      <c r="N27" s="170"/>
      <c r="O27" s="171">
        <v>3</v>
      </c>
      <c r="P27" s="172"/>
      <c r="Q27" s="172"/>
      <c r="R27" s="173"/>
      <c r="S27" s="174">
        <v>4</v>
      </c>
      <c r="T27" s="174" t="s">
        <v>75</v>
      </c>
      <c r="U27" s="223" t="s">
        <v>42</v>
      </c>
      <c r="V27" s="224" t="str">
        <f>A28</f>
        <v>altkemszamk17ga</v>
      </c>
      <c r="W27" s="225" t="str">
        <f>B28</f>
        <v>Általános kémia számolási gyakorlat</v>
      </c>
      <c r="X27" s="226"/>
      <c r="Y27" s="227"/>
      <c r="Z27" s="228"/>
      <c r="AA27" s="226"/>
      <c r="AB27" s="227"/>
      <c r="AC27" s="228"/>
      <c r="AD27" s="176" t="s">
        <v>349</v>
      </c>
      <c r="AE27" s="177" t="s">
        <v>350</v>
      </c>
    </row>
    <row r="28" spans="1:31" s="165" customFormat="1" ht="12.75">
      <c r="A28" s="210" t="s">
        <v>351</v>
      </c>
      <c r="B28" s="207" t="s">
        <v>352</v>
      </c>
      <c r="C28" s="229" t="s">
        <v>32</v>
      </c>
      <c r="D28" s="230"/>
      <c r="E28" s="230"/>
      <c r="F28" s="230"/>
      <c r="G28" s="230"/>
      <c r="H28" s="230"/>
      <c r="I28" s="231"/>
      <c r="J28" s="231"/>
      <c r="K28" s="231"/>
      <c r="L28" s="231"/>
      <c r="M28" s="231"/>
      <c r="N28" s="232"/>
      <c r="O28" s="233"/>
      <c r="P28" s="234">
        <v>2</v>
      </c>
      <c r="Q28" s="234"/>
      <c r="R28" s="235"/>
      <c r="S28" s="174">
        <v>2</v>
      </c>
      <c r="T28" s="174" t="s">
        <v>78</v>
      </c>
      <c r="U28" s="236"/>
      <c r="V28" s="237"/>
      <c r="W28" s="238"/>
      <c r="X28" s="236"/>
      <c r="Y28" s="237"/>
      <c r="Z28" s="238"/>
      <c r="AA28" s="236"/>
      <c r="AB28" s="237"/>
      <c r="AC28" s="238"/>
      <c r="AD28" s="176" t="s">
        <v>353</v>
      </c>
      <c r="AE28" s="177" t="s">
        <v>354</v>
      </c>
    </row>
    <row r="29" spans="1:31" s="165" customFormat="1" ht="12.75">
      <c r="A29" s="210" t="s">
        <v>355</v>
      </c>
      <c r="B29" s="207" t="s">
        <v>356</v>
      </c>
      <c r="C29" s="167" t="s">
        <v>32</v>
      </c>
      <c r="D29" s="168"/>
      <c r="E29" s="168"/>
      <c r="F29" s="168"/>
      <c r="G29" s="168"/>
      <c r="H29" s="168"/>
      <c r="I29" s="169"/>
      <c r="J29" s="169"/>
      <c r="K29" s="169"/>
      <c r="L29" s="169"/>
      <c r="M29" s="169"/>
      <c r="N29" s="170"/>
      <c r="O29" s="171"/>
      <c r="P29" s="172"/>
      <c r="Q29" s="172">
        <v>3</v>
      </c>
      <c r="R29" s="173"/>
      <c r="S29" s="174">
        <v>4</v>
      </c>
      <c r="T29" s="174" t="s">
        <v>78</v>
      </c>
      <c r="U29" s="239"/>
      <c r="V29" s="240"/>
      <c r="W29" s="241"/>
      <c r="X29" s="236"/>
      <c r="Y29" s="237"/>
      <c r="Z29" s="238"/>
      <c r="AA29" s="236"/>
      <c r="AB29" s="237"/>
      <c r="AC29" s="238"/>
      <c r="AD29" s="176" t="s">
        <v>357</v>
      </c>
      <c r="AE29" s="177" t="s">
        <v>358</v>
      </c>
    </row>
    <row r="30" spans="1:31" s="165" customFormat="1" ht="12.75">
      <c r="A30" s="210" t="s">
        <v>359</v>
      </c>
      <c r="B30" s="207" t="s">
        <v>360</v>
      </c>
      <c r="C30" s="167" t="s">
        <v>32</v>
      </c>
      <c r="D30" s="168"/>
      <c r="E30" s="168"/>
      <c r="F30" s="168"/>
      <c r="G30" s="168"/>
      <c r="H30" s="168"/>
      <c r="I30" s="169"/>
      <c r="J30" s="169"/>
      <c r="K30" s="169"/>
      <c r="L30" s="169"/>
      <c r="M30" s="169"/>
      <c r="N30" s="170"/>
      <c r="O30" s="171">
        <v>2</v>
      </c>
      <c r="P30" s="172"/>
      <c r="Q30" s="172"/>
      <c r="R30" s="173"/>
      <c r="S30" s="174">
        <v>3</v>
      </c>
      <c r="T30" s="174" t="s">
        <v>75</v>
      </c>
      <c r="U30" s="242" t="s">
        <v>42</v>
      </c>
      <c r="V30" s="243" t="str">
        <f>A28</f>
        <v>altkemszamk17ga</v>
      </c>
      <c r="W30" s="244" t="str">
        <f>B28</f>
        <v>Általános kémia számolási gyakorlat</v>
      </c>
      <c r="X30" s="171"/>
      <c r="Y30" s="172"/>
      <c r="Z30" s="175"/>
      <c r="AA30" s="171"/>
      <c r="AB30" s="172"/>
      <c r="AC30" s="175"/>
      <c r="AD30" s="176" t="s">
        <v>361</v>
      </c>
      <c r="AE30" s="177" t="s">
        <v>362</v>
      </c>
    </row>
    <row r="31" spans="1:31" s="165" customFormat="1" ht="12.75">
      <c r="A31" s="245" t="s">
        <v>363</v>
      </c>
      <c r="B31" s="207" t="s">
        <v>364</v>
      </c>
      <c r="C31" s="167"/>
      <c r="D31" s="168" t="s">
        <v>32</v>
      </c>
      <c r="E31" s="168"/>
      <c r="F31" s="168"/>
      <c r="G31" s="168"/>
      <c r="H31" s="168"/>
      <c r="I31" s="169"/>
      <c r="J31" s="169"/>
      <c r="K31" s="169"/>
      <c r="L31" s="169"/>
      <c r="M31" s="169"/>
      <c r="N31" s="170"/>
      <c r="O31" s="171">
        <v>3</v>
      </c>
      <c r="P31" s="172"/>
      <c r="Q31" s="172"/>
      <c r="R31" s="173"/>
      <c r="S31" s="174">
        <v>3</v>
      </c>
      <c r="T31" s="174" t="s">
        <v>75</v>
      </c>
      <c r="U31" s="171" t="s">
        <v>33</v>
      </c>
      <c r="V31" s="246" t="str">
        <f>A30</f>
        <v>szervtlnk1k18eo</v>
      </c>
      <c r="W31" s="247" t="str">
        <f>B30</f>
        <v>Szervetlen kémia kémiatanároknak (1)</v>
      </c>
      <c r="X31" s="239" t="s">
        <v>42</v>
      </c>
      <c r="Y31" s="243" t="str">
        <f>A32</f>
        <v>szervtlnk18lo</v>
      </c>
      <c r="Z31" s="244" t="str">
        <f>B32</f>
        <v>Szervetlen kémia labor kémiatanároknak</v>
      </c>
      <c r="AA31" s="171"/>
      <c r="AB31" s="172"/>
      <c r="AC31" s="175"/>
      <c r="AD31" s="176" t="s">
        <v>361</v>
      </c>
      <c r="AE31" s="177" t="s">
        <v>365</v>
      </c>
    </row>
    <row r="32" spans="1:31" s="165" customFormat="1" ht="12.75">
      <c r="A32" s="210" t="s">
        <v>366</v>
      </c>
      <c r="B32" s="207" t="s">
        <v>367</v>
      </c>
      <c r="C32" s="248"/>
      <c r="D32" s="249" t="s">
        <v>32</v>
      </c>
      <c r="E32" s="249"/>
      <c r="F32" s="249"/>
      <c r="G32" s="249"/>
      <c r="H32" s="249"/>
      <c r="I32" s="250"/>
      <c r="J32" s="250"/>
      <c r="K32" s="250"/>
      <c r="L32" s="250"/>
      <c r="M32" s="250"/>
      <c r="N32" s="251"/>
      <c r="O32" s="252"/>
      <c r="P32" s="253"/>
      <c r="Q32" s="253">
        <v>5</v>
      </c>
      <c r="R32" s="254"/>
      <c r="S32" s="174">
        <v>5</v>
      </c>
      <c r="T32" s="174" t="s">
        <v>78</v>
      </c>
      <c r="U32" s="72" t="s">
        <v>33</v>
      </c>
      <c r="V32" s="130" t="str">
        <f>A27</f>
        <v>altkemk18eo</v>
      </c>
      <c r="W32" s="138" t="str">
        <f>B27</f>
        <v>Általános kémia kémiatanároknak</v>
      </c>
      <c r="X32" s="252" t="s">
        <v>33</v>
      </c>
      <c r="Y32" s="255" t="str">
        <f>A29</f>
        <v>altkemlabk17la</v>
      </c>
      <c r="Z32" s="256" t="str">
        <f>B29</f>
        <v>Általános kémia labor</v>
      </c>
      <c r="AA32" s="171" t="s">
        <v>33</v>
      </c>
      <c r="AB32" s="246" t="str">
        <f>A30</f>
        <v>szervtlnk1k18eo</v>
      </c>
      <c r="AC32" s="247" t="str">
        <f>B30</f>
        <v>Szervetlen kémia kémiatanároknak (1)</v>
      </c>
      <c r="AD32" s="176" t="s">
        <v>361</v>
      </c>
      <c r="AE32" s="177" t="s">
        <v>368</v>
      </c>
    </row>
    <row r="33" spans="1:31" s="165" customFormat="1" ht="12.75">
      <c r="A33" s="257" t="s">
        <v>369</v>
      </c>
      <c r="B33" s="207" t="s">
        <v>370</v>
      </c>
      <c r="C33" s="167"/>
      <c r="D33" s="168"/>
      <c r="E33" s="168"/>
      <c r="F33" s="168" t="s">
        <v>32</v>
      </c>
      <c r="G33" s="168"/>
      <c r="H33" s="168"/>
      <c r="I33" s="169"/>
      <c r="J33" s="169"/>
      <c r="K33" s="169"/>
      <c r="L33" s="169"/>
      <c r="M33" s="169"/>
      <c r="N33" s="170"/>
      <c r="O33" s="171">
        <v>3</v>
      </c>
      <c r="P33" s="172"/>
      <c r="Q33" s="172"/>
      <c r="R33" s="173"/>
      <c r="S33" s="174">
        <v>3</v>
      </c>
      <c r="T33" s="174" t="s">
        <v>371</v>
      </c>
      <c r="U33" s="171" t="s">
        <v>33</v>
      </c>
      <c r="V33" s="246" t="str">
        <f>A27</f>
        <v>altkemk18eo</v>
      </c>
      <c r="W33" s="247" t="str">
        <f>B27</f>
        <v>Általános kémia kémiatanároknak</v>
      </c>
      <c r="X33" s="171"/>
      <c r="Y33" s="172"/>
      <c r="Z33" s="175"/>
      <c r="AA33" s="171"/>
      <c r="AB33" s="172"/>
      <c r="AC33" s="175"/>
      <c r="AD33" s="176" t="s">
        <v>372</v>
      </c>
      <c r="AE33" s="177" t="s">
        <v>373</v>
      </c>
    </row>
    <row r="34" spans="1:31" s="165" customFormat="1" ht="12.75">
      <c r="A34" s="199" t="s">
        <v>374</v>
      </c>
      <c r="B34" s="207" t="s">
        <v>375</v>
      </c>
      <c r="C34" s="171"/>
      <c r="D34" s="172"/>
      <c r="E34" s="172"/>
      <c r="F34" s="172"/>
      <c r="G34" s="172" t="s">
        <v>32</v>
      </c>
      <c r="H34" s="172"/>
      <c r="I34" s="172"/>
      <c r="J34" s="172"/>
      <c r="K34" s="172"/>
      <c r="L34" s="172"/>
      <c r="M34" s="172"/>
      <c r="N34" s="175"/>
      <c r="O34" s="171"/>
      <c r="P34" s="172">
        <v>2</v>
      </c>
      <c r="Q34" s="172"/>
      <c r="R34" s="173"/>
      <c r="S34" s="174">
        <v>2</v>
      </c>
      <c r="T34" s="174" t="s">
        <v>78</v>
      </c>
      <c r="U34" s="171"/>
      <c r="V34" s="246"/>
      <c r="W34" s="247"/>
      <c r="X34" s="258"/>
      <c r="Y34" s="259"/>
      <c r="Z34" s="260"/>
      <c r="AA34" s="258"/>
      <c r="AB34" s="259"/>
      <c r="AC34" s="260"/>
      <c r="AD34" s="209" t="s">
        <v>376</v>
      </c>
      <c r="AE34" s="177" t="s">
        <v>377</v>
      </c>
    </row>
    <row r="35" spans="1:31" s="165" customFormat="1" ht="12.75">
      <c r="A35" s="199" t="s">
        <v>378</v>
      </c>
      <c r="B35" s="207" t="s">
        <v>379</v>
      </c>
      <c r="C35" s="167"/>
      <c r="D35" s="168"/>
      <c r="E35" s="172"/>
      <c r="F35" s="168"/>
      <c r="G35" s="168"/>
      <c r="H35" s="168" t="s">
        <v>32</v>
      </c>
      <c r="I35" s="169"/>
      <c r="J35" s="169"/>
      <c r="K35" s="169"/>
      <c r="L35" s="169"/>
      <c r="M35" s="169"/>
      <c r="N35" s="170"/>
      <c r="O35" s="171"/>
      <c r="P35" s="172"/>
      <c r="Q35" s="172">
        <v>4</v>
      </c>
      <c r="R35" s="173"/>
      <c r="S35" s="174">
        <v>4</v>
      </c>
      <c r="T35" s="174" t="s">
        <v>78</v>
      </c>
      <c r="U35" s="171" t="s">
        <v>33</v>
      </c>
      <c r="V35" s="246" t="str">
        <f>A34</f>
        <v>kk5t5ess</v>
      </c>
      <c r="W35" s="247" t="str">
        <f>B34</f>
        <v>Szerves kémia szeminárium kémiatanároknak</v>
      </c>
      <c r="X35" s="226"/>
      <c r="Y35" s="261"/>
      <c r="Z35" s="262"/>
      <c r="AA35" s="263"/>
      <c r="AB35" s="264"/>
      <c r="AC35" s="265"/>
      <c r="AD35" s="176" t="s">
        <v>376</v>
      </c>
      <c r="AE35" s="177" t="s">
        <v>380</v>
      </c>
    </row>
    <row r="36" spans="1:31" s="165" customFormat="1" ht="12.75">
      <c r="A36" s="199" t="s">
        <v>381</v>
      </c>
      <c r="B36" s="207" t="s">
        <v>382</v>
      </c>
      <c r="C36" s="167"/>
      <c r="D36" s="168"/>
      <c r="E36" s="168"/>
      <c r="F36" s="168" t="s">
        <v>32</v>
      </c>
      <c r="G36" s="168"/>
      <c r="H36" s="168"/>
      <c r="I36" s="169"/>
      <c r="J36" s="169"/>
      <c r="K36" s="169"/>
      <c r="L36" s="169"/>
      <c r="M36" s="169"/>
      <c r="N36" s="170"/>
      <c r="O36" s="171">
        <v>4</v>
      </c>
      <c r="P36" s="172"/>
      <c r="Q36" s="172"/>
      <c r="R36" s="173"/>
      <c r="S36" s="174">
        <v>4</v>
      </c>
      <c r="T36" s="174" t="s">
        <v>75</v>
      </c>
      <c r="U36" s="171" t="s">
        <v>33</v>
      </c>
      <c r="V36" s="246" t="str">
        <f>A27</f>
        <v>altkemk18eo</v>
      </c>
      <c r="W36" s="247" t="str">
        <f>B27</f>
        <v>Általános kémia kémiatanároknak</v>
      </c>
      <c r="X36" s="263"/>
      <c r="Y36" s="264"/>
      <c r="Z36" s="265"/>
      <c r="AA36" s="263"/>
      <c r="AB36" s="264"/>
      <c r="AC36" s="265"/>
      <c r="AD36" s="176" t="s">
        <v>383</v>
      </c>
      <c r="AE36" s="177" t="s">
        <v>384</v>
      </c>
    </row>
    <row r="37" spans="1:31" s="165" customFormat="1" ht="12.75">
      <c r="A37" s="199" t="s">
        <v>385</v>
      </c>
      <c r="B37" s="207" t="s">
        <v>386</v>
      </c>
      <c r="C37" s="248"/>
      <c r="D37" s="249"/>
      <c r="E37" s="249"/>
      <c r="F37" s="249"/>
      <c r="G37" s="249"/>
      <c r="H37" s="249" t="s">
        <v>32</v>
      </c>
      <c r="I37" s="250"/>
      <c r="J37" s="250"/>
      <c r="K37" s="250"/>
      <c r="L37" s="250"/>
      <c r="M37" s="250"/>
      <c r="N37" s="251"/>
      <c r="O37" s="252">
        <v>2</v>
      </c>
      <c r="P37" s="253"/>
      <c r="Q37" s="253"/>
      <c r="R37" s="254"/>
      <c r="S37" s="174">
        <v>2</v>
      </c>
      <c r="T37" s="174" t="s">
        <v>75</v>
      </c>
      <c r="U37" s="72" t="s">
        <v>33</v>
      </c>
      <c r="V37" s="246" t="str">
        <f>A36</f>
        <v>kk5t1201</v>
      </c>
      <c r="W37" s="266" t="str">
        <f>B36</f>
        <v>Fizikai kémia kémiatanároknak (1) </v>
      </c>
      <c r="X37" s="252"/>
      <c r="Y37" s="253"/>
      <c r="Z37" s="267"/>
      <c r="AA37" s="268"/>
      <c r="AB37" s="269"/>
      <c r="AC37" s="270"/>
      <c r="AD37" s="176" t="s">
        <v>387</v>
      </c>
      <c r="AE37" s="177" t="s">
        <v>388</v>
      </c>
    </row>
    <row r="38" spans="1:31" s="165" customFormat="1" ht="12.75">
      <c r="A38" s="199" t="s">
        <v>389</v>
      </c>
      <c r="B38" s="207" t="s">
        <v>390</v>
      </c>
      <c r="C38" s="167"/>
      <c r="D38" s="168"/>
      <c r="E38" s="168"/>
      <c r="F38" s="168"/>
      <c r="G38" s="168" t="s">
        <v>32</v>
      </c>
      <c r="H38" s="168"/>
      <c r="I38" s="169"/>
      <c r="J38" s="169"/>
      <c r="K38" s="169"/>
      <c r="L38" s="169"/>
      <c r="M38" s="169"/>
      <c r="N38" s="170"/>
      <c r="O38" s="171"/>
      <c r="P38" s="172"/>
      <c r="Q38" s="172">
        <v>3</v>
      </c>
      <c r="R38" s="173"/>
      <c r="S38" s="174">
        <v>3</v>
      </c>
      <c r="T38" s="174" t="s">
        <v>78</v>
      </c>
      <c r="U38" s="171" t="s">
        <v>33</v>
      </c>
      <c r="V38" s="130" t="str">
        <f>A36</f>
        <v>kk5t1201</v>
      </c>
      <c r="W38" s="138" t="str">
        <f>B36</f>
        <v>Fizikai kémia kémiatanároknak (1) </v>
      </c>
      <c r="X38" s="263"/>
      <c r="Y38" s="264"/>
      <c r="Z38" s="265"/>
      <c r="AA38" s="263"/>
      <c r="AB38" s="264"/>
      <c r="AC38" s="265"/>
      <c r="AD38" s="176" t="s">
        <v>383</v>
      </c>
      <c r="AE38" s="177" t="s">
        <v>391</v>
      </c>
    </row>
    <row r="39" spans="1:31" s="165" customFormat="1" ht="12.75">
      <c r="A39" s="199" t="s">
        <v>392</v>
      </c>
      <c r="B39" s="207" t="s">
        <v>393</v>
      </c>
      <c r="C39" s="248"/>
      <c r="D39" s="249"/>
      <c r="E39" s="249" t="s">
        <v>32</v>
      </c>
      <c r="F39" s="249"/>
      <c r="G39" s="249"/>
      <c r="H39" s="249"/>
      <c r="I39" s="250"/>
      <c r="J39" s="250"/>
      <c r="K39" s="250"/>
      <c r="L39" s="250"/>
      <c r="M39" s="250"/>
      <c r="N39" s="251"/>
      <c r="O39" s="252">
        <v>3</v>
      </c>
      <c r="P39" s="253"/>
      <c r="Q39" s="253"/>
      <c r="R39" s="254"/>
      <c r="S39" s="174">
        <v>3</v>
      </c>
      <c r="T39" s="174" t="s">
        <v>75</v>
      </c>
      <c r="U39" s="72" t="s">
        <v>33</v>
      </c>
      <c r="V39" s="246" t="str">
        <f>A31</f>
        <v>kk5t1en2</v>
      </c>
      <c r="W39" s="247" t="str">
        <f>B31</f>
        <v>Szervetlen kémia kémiatanároknak (2)</v>
      </c>
      <c r="X39" s="263"/>
      <c r="Y39" s="264"/>
      <c r="Z39" s="265"/>
      <c r="AA39" s="268"/>
      <c r="AB39" s="269"/>
      <c r="AC39" s="271"/>
      <c r="AD39" s="176" t="s">
        <v>394</v>
      </c>
      <c r="AE39" s="177" t="s">
        <v>395</v>
      </c>
    </row>
    <row r="40" spans="1:31" s="165" customFormat="1" ht="12.75">
      <c r="A40" s="272" t="s">
        <v>396</v>
      </c>
      <c r="B40" s="207" t="s">
        <v>397</v>
      </c>
      <c r="C40" s="229"/>
      <c r="D40" s="230"/>
      <c r="E40" s="230"/>
      <c r="F40" s="230"/>
      <c r="G40" s="230" t="s">
        <v>32</v>
      </c>
      <c r="H40" s="230"/>
      <c r="I40" s="231"/>
      <c r="J40" s="231"/>
      <c r="K40" s="231"/>
      <c r="L40" s="231"/>
      <c r="M40" s="231"/>
      <c r="N40" s="232"/>
      <c r="O40" s="233"/>
      <c r="P40" s="234"/>
      <c r="Q40" s="234">
        <v>5</v>
      </c>
      <c r="R40" s="235"/>
      <c r="S40" s="174">
        <v>5</v>
      </c>
      <c r="T40" s="174" t="s">
        <v>78</v>
      </c>
      <c r="U40" s="72" t="s">
        <v>33</v>
      </c>
      <c r="V40" s="130" t="str">
        <f>A39</f>
        <v>kk5t1301</v>
      </c>
      <c r="W40" s="138" t="str">
        <f>B39</f>
        <v>Analitikai kémia kémiatanároknak (1)</v>
      </c>
      <c r="X40" s="226" t="s">
        <v>33</v>
      </c>
      <c r="Y40" s="261" t="str">
        <f>A32</f>
        <v>szervtlnk18lo</v>
      </c>
      <c r="Z40" s="262" t="str">
        <f>B32</f>
        <v>Szervetlen kémia labor kémiatanároknak</v>
      </c>
      <c r="AA40" s="273"/>
      <c r="AB40" s="274"/>
      <c r="AC40" s="275"/>
      <c r="AD40" s="209" t="s">
        <v>398</v>
      </c>
      <c r="AE40" s="177" t="s">
        <v>399</v>
      </c>
    </row>
    <row r="41" spans="1:31" s="165" customFormat="1" ht="12.75">
      <c r="A41" s="210" t="s">
        <v>400</v>
      </c>
      <c r="B41" s="207" t="s">
        <v>401</v>
      </c>
      <c r="C41" s="167"/>
      <c r="D41" s="168"/>
      <c r="E41" s="168"/>
      <c r="F41" s="168"/>
      <c r="G41" s="168" t="s">
        <v>32</v>
      </c>
      <c r="H41" s="168"/>
      <c r="I41" s="169"/>
      <c r="J41" s="169"/>
      <c r="K41" s="169"/>
      <c r="L41" s="169"/>
      <c r="M41" s="169"/>
      <c r="N41" s="170"/>
      <c r="O41" s="171">
        <v>3</v>
      </c>
      <c r="P41" s="172"/>
      <c r="Q41" s="172"/>
      <c r="R41" s="173"/>
      <c r="S41" s="174">
        <v>4</v>
      </c>
      <c r="T41" s="174" t="s">
        <v>75</v>
      </c>
      <c r="U41" s="72" t="s">
        <v>33</v>
      </c>
      <c r="V41" s="130" t="str">
        <f>A31</f>
        <v>kk5t1en2</v>
      </c>
      <c r="W41" s="138" t="str">
        <f>B31</f>
        <v>Szervetlen kémia kémiatanároknak (2)</v>
      </c>
      <c r="X41" s="171" t="s">
        <v>33</v>
      </c>
      <c r="Y41" s="246" t="str">
        <f>A33</f>
        <v>szekemk17ea</v>
      </c>
      <c r="Z41" s="247" t="str">
        <f>B33</f>
        <v>Szerves és természetes szénvegyületek kémiája EA</v>
      </c>
      <c r="AA41" s="258"/>
      <c r="AB41" s="259"/>
      <c r="AC41" s="265"/>
      <c r="AD41" s="176" t="s">
        <v>349</v>
      </c>
      <c r="AE41" s="177" t="s">
        <v>402</v>
      </c>
    </row>
    <row r="42" spans="1:31" s="165" customFormat="1" ht="12.75">
      <c r="A42" s="210" t="s">
        <v>403</v>
      </c>
      <c r="B42" s="207" t="s">
        <v>404</v>
      </c>
      <c r="C42" s="167"/>
      <c r="D42" s="168"/>
      <c r="E42" s="168"/>
      <c r="F42" s="168"/>
      <c r="G42" s="168" t="s">
        <v>32</v>
      </c>
      <c r="H42" s="168"/>
      <c r="I42" s="169"/>
      <c r="J42" s="169"/>
      <c r="K42" s="169"/>
      <c r="L42" s="169"/>
      <c r="M42" s="169"/>
      <c r="N42" s="170"/>
      <c r="O42" s="171"/>
      <c r="P42" s="172">
        <v>1</v>
      </c>
      <c r="Q42" s="172"/>
      <c r="R42" s="173"/>
      <c r="S42" s="174">
        <v>0</v>
      </c>
      <c r="T42" s="174" t="s">
        <v>232</v>
      </c>
      <c r="U42" s="223" t="s">
        <v>42</v>
      </c>
      <c r="V42" s="224" t="str">
        <f>A41</f>
        <v>kemtechk17ea</v>
      </c>
      <c r="W42" s="225" t="str">
        <f>B41</f>
        <v>Kémiai technológia</v>
      </c>
      <c r="X42" s="258"/>
      <c r="Y42" s="259"/>
      <c r="Z42" s="260"/>
      <c r="AA42" s="226"/>
      <c r="AB42" s="227"/>
      <c r="AC42" s="228"/>
      <c r="AD42" s="176" t="s">
        <v>349</v>
      </c>
      <c r="AE42" s="177" t="s">
        <v>405</v>
      </c>
    </row>
    <row r="43" spans="1:31" s="165" customFormat="1" ht="12.75">
      <c r="A43" s="210" t="s">
        <v>406</v>
      </c>
      <c r="B43" s="207" t="s">
        <v>407</v>
      </c>
      <c r="C43" s="167"/>
      <c r="D43" s="168"/>
      <c r="E43" s="168"/>
      <c r="F43" s="168" t="s">
        <v>32</v>
      </c>
      <c r="G43" s="168"/>
      <c r="H43" s="168"/>
      <c r="I43" s="169"/>
      <c r="J43" s="169"/>
      <c r="K43" s="169"/>
      <c r="L43" s="169"/>
      <c r="M43" s="169"/>
      <c r="N43" s="170"/>
      <c r="O43" s="171"/>
      <c r="P43" s="172">
        <v>2</v>
      </c>
      <c r="Q43" s="172"/>
      <c r="R43" s="173"/>
      <c r="S43" s="174">
        <v>2</v>
      </c>
      <c r="T43" s="174" t="s">
        <v>78</v>
      </c>
      <c r="U43" s="226" t="s">
        <v>33</v>
      </c>
      <c r="V43" s="261" t="str">
        <f>A32</f>
        <v>szervtlnk18lo</v>
      </c>
      <c r="W43" s="262" t="str">
        <f>B32</f>
        <v>Szervetlen kémia labor kémiatanároknak</v>
      </c>
      <c r="X43" s="171" t="s">
        <v>33</v>
      </c>
      <c r="Y43" s="246" t="str">
        <f>'Matematikatanár közös rész'!A26</f>
        <v>mm5t1an2</v>
      </c>
      <c r="Z43" s="247" t="str">
        <f>'Matematikatanár közös rész'!B26</f>
        <v>Bevezető analízis2E-tk</v>
      </c>
      <c r="AA43" s="226"/>
      <c r="AB43" s="227"/>
      <c r="AC43" s="228"/>
      <c r="AD43" s="176" t="s">
        <v>408</v>
      </c>
      <c r="AE43" s="177" t="s">
        <v>409</v>
      </c>
    </row>
    <row r="44" spans="1:31" s="165" customFormat="1" ht="12.75">
      <c r="A44" s="177" t="s">
        <v>410</v>
      </c>
      <c r="B44" s="207" t="s">
        <v>411</v>
      </c>
      <c r="C44" s="167"/>
      <c r="D44" s="168"/>
      <c r="E44" s="168" t="s">
        <v>32</v>
      </c>
      <c r="F44" s="168"/>
      <c r="G44" s="168"/>
      <c r="H44" s="168"/>
      <c r="I44" s="169"/>
      <c r="J44" s="169"/>
      <c r="K44" s="169"/>
      <c r="L44" s="169"/>
      <c r="M44" s="169"/>
      <c r="N44" s="170"/>
      <c r="O44" s="171"/>
      <c r="P44" s="172">
        <v>2</v>
      </c>
      <c r="Q44" s="172"/>
      <c r="R44" s="173"/>
      <c r="S44" s="276">
        <v>2</v>
      </c>
      <c r="T44" s="174" t="s">
        <v>156</v>
      </c>
      <c r="U44" s="226" t="s">
        <v>33</v>
      </c>
      <c r="V44" s="261" t="str">
        <f>A27</f>
        <v>altkemk18eo</v>
      </c>
      <c r="W44" s="262" t="str">
        <f>B27</f>
        <v>Általános kémia kémiatanároknak</v>
      </c>
      <c r="X44" s="263"/>
      <c r="Y44" s="264"/>
      <c r="Z44" s="265"/>
      <c r="AA44" s="263"/>
      <c r="AB44" s="264"/>
      <c r="AC44" s="265"/>
      <c r="AD44" s="176" t="s">
        <v>408</v>
      </c>
      <c r="AE44" s="277" t="s">
        <v>412</v>
      </c>
    </row>
    <row r="45" spans="1:31" s="165" customFormat="1" ht="12.75">
      <c r="A45" s="468" t="s">
        <v>34</v>
      </c>
      <c r="B45" s="469"/>
      <c r="C45" s="178">
        <f aca="true" t="shared" si="10" ref="C45:N45">SUMIF(C27:C44,"=x",$O27:$O44)+SUMIF(C27:C44,"=x",$P27:$P44)+SUMIF(C27:C44,"=x",$Q27:$Q44)</f>
        <v>10</v>
      </c>
      <c r="D45" s="179">
        <f t="shared" si="10"/>
        <v>8</v>
      </c>
      <c r="E45" s="179">
        <f t="shared" si="10"/>
        <v>5</v>
      </c>
      <c r="F45" s="179">
        <f t="shared" si="10"/>
        <v>9</v>
      </c>
      <c r="G45" s="179">
        <f t="shared" si="10"/>
        <v>14</v>
      </c>
      <c r="H45" s="179">
        <f t="shared" si="10"/>
        <v>6</v>
      </c>
      <c r="I45" s="180">
        <f t="shared" si="10"/>
        <v>0</v>
      </c>
      <c r="J45" s="180">
        <f t="shared" si="10"/>
        <v>0</v>
      </c>
      <c r="K45" s="180">
        <f t="shared" si="10"/>
        <v>0</v>
      </c>
      <c r="L45" s="180">
        <f t="shared" si="10"/>
        <v>0</v>
      </c>
      <c r="M45" s="180">
        <f t="shared" si="10"/>
        <v>0</v>
      </c>
      <c r="N45" s="181">
        <f t="shared" si="10"/>
        <v>0</v>
      </c>
      <c r="O45" s="511">
        <f>SUM(C45:N45)</f>
        <v>52</v>
      </c>
      <c r="P45" s="512"/>
      <c r="Q45" s="512"/>
      <c r="R45" s="512"/>
      <c r="S45" s="512"/>
      <c r="T45" s="513"/>
      <c r="U45" s="499"/>
      <c r="V45" s="500"/>
      <c r="W45" s="500"/>
      <c r="X45" s="500"/>
      <c r="Y45" s="500"/>
      <c r="Z45" s="500"/>
      <c r="AA45" s="500"/>
      <c r="AB45" s="500"/>
      <c r="AC45" s="500"/>
      <c r="AD45" s="500"/>
      <c r="AE45" s="501"/>
    </row>
    <row r="46" spans="1:31" s="165" customFormat="1" ht="12.75">
      <c r="A46" s="475" t="s">
        <v>35</v>
      </c>
      <c r="B46" s="476"/>
      <c r="C46" s="186">
        <f aca="true" t="shared" si="11" ref="C46:N46">SUMIF(C27:C44,"=x",$S27:$S44)</f>
        <v>13</v>
      </c>
      <c r="D46" s="187">
        <f t="shared" si="11"/>
        <v>8</v>
      </c>
      <c r="E46" s="187">
        <f t="shared" si="11"/>
        <v>5</v>
      </c>
      <c r="F46" s="187">
        <f t="shared" si="11"/>
        <v>9</v>
      </c>
      <c r="G46" s="187">
        <f t="shared" si="11"/>
        <v>14</v>
      </c>
      <c r="H46" s="187">
        <f t="shared" si="11"/>
        <v>6</v>
      </c>
      <c r="I46" s="188">
        <f t="shared" si="11"/>
        <v>0</v>
      </c>
      <c r="J46" s="188">
        <f t="shared" si="11"/>
        <v>0</v>
      </c>
      <c r="K46" s="188">
        <f t="shared" si="11"/>
        <v>0</v>
      </c>
      <c r="L46" s="188">
        <f t="shared" si="11"/>
        <v>0</v>
      </c>
      <c r="M46" s="188">
        <f t="shared" si="11"/>
        <v>0</v>
      </c>
      <c r="N46" s="189">
        <f t="shared" si="11"/>
        <v>0</v>
      </c>
      <c r="O46" s="502">
        <f>SUM(C46:N46)</f>
        <v>55</v>
      </c>
      <c r="P46" s="503"/>
      <c r="Q46" s="503"/>
      <c r="R46" s="503"/>
      <c r="S46" s="503"/>
      <c r="T46" s="504"/>
      <c r="U46" s="499"/>
      <c r="V46" s="500"/>
      <c r="W46" s="500"/>
      <c r="X46" s="500"/>
      <c r="Y46" s="500"/>
      <c r="Z46" s="500"/>
      <c r="AA46" s="500"/>
      <c r="AB46" s="500"/>
      <c r="AC46" s="500"/>
      <c r="AD46" s="500"/>
      <c r="AE46" s="501"/>
    </row>
    <row r="47" spans="1:31" s="165" customFormat="1" ht="12.75">
      <c r="A47" s="483" t="s">
        <v>36</v>
      </c>
      <c r="B47" s="484"/>
      <c r="C47" s="193">
        <f aca="true" t="shared" si="12" ref="C47:H47">SUMPRODUCT(--(C27:C44="x"),--($T27:$T44="K(5)"))</f>
        <v>2</v>
      </c>
      <c r="D47" s="194">
        <f t="shared" si="12"/>
        <v>1</v>
      </c>
      <c r="E47" s="194">
        <f t="shared" si="12"/>
        <v>1</v>
      </c>
      <c r="F47" s="194">
        <f t="shared" si="12"/>
        <v>1</v>
      </c>
      <c r="G47" s="194">
        <f t="shared" si="12"/>
        <v>1</v>
      </c>
      <c r="H47" s="194">
        <f t="shared" si="12"/>
        <v>1</v>
      </c>
      <c r="I47" s="195">
        <f aca="true" t="shared" si="13" ref="I47:N47">SUMPRODUCT(--(I27:I44="x"),--($T27:$T44="K"))</f>
        <v>0</v>
      </c>
      <c r="J47" s="195">
        <f t="shared" si="13"/>
        <v>0</v>
      </c>
      <c r="K47" s="195">
        <f t="shared" si="13"/>
        <v>0</v>
      </c>
      <c r="L47" s="195">
        <f t="shared" si="13"/>
        <v>0</v>
      </c>
      <c r="M47" s="195">
        <f t="shared" si="13"/>
        <v>0</v>
      </c>
      <c r="N47" s="196">
        <f t="shared" si="13"/>
        <v>0</v>
      </c>
      <c r="O47" s="505">
        <f>SUM(C47:N47)</f>
        <v>7</v>
      </c>
      <c r="P47" s="506"/>
      <c r="Q47" s="506"/>
      <c r="R47" s="506"/>
      <c r="S47" s="506"/>
      <c r="T47" s="507"/>
      <c r="U47" s="499"/>
      <c r="V47" s="500"/>
      <c r="W47" s="500"/>
      <c r="X47" s="500"/>
      <c r="Y47" s="500"/>
      <c r="Z47" s="500"/>
      <c r="AA47" s="500"/>
      <c r="AB47" s="500"/>
      <c r="AC47" s="500"/>
      <c r="AD47" s="500"/>
      <c r="AE47" s="501"/>
    </row>
    <row r="48" spans="1:31" s="165" customFormat="1" ht="12.75">
      <c r="A48" s="479" t="s">
        <v>1006</v>
      </c>
      <c r="B48" s="479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508"/>
      <c r="P48" s="508"/>
      <c r="Q48" s="508"/>
      <c r="R48" s="508"/>
      <c r="S48" s="508"/>
      <c r="T48" s="508"/>
      <c r="U48" s="517"/>
      <c r="V48" s="517"/>
      <c r="W48" s="517"/>
      <c r="X48" s="517"/>
      <c r="Y48" s="517"/>
      <c r="Z48" s="517"/>
      <c r="AA48" s="517"/>
      <c r="AB48" s="517"/>
      <c r="AC48" s="517"/>
      <c r="AD48" s="517"/>
      <c r="AE48" s="518"/>
    </row>
    <row r="49" spans="1:31" s="165" customFormat="1" ht="12.75">
      <c r="A49" s="468" t="s">
        <v>34</v>
      </c>
      <c r="B49" s="469"/>
      <c r="C49" s="423"/>
      <c r="D49" s="424"/>
      <c r="E49" s="424"/>
      <c r="F49" s="424"/>
      <c r="G49" s="424"/>
      <c r="H49" s="424"/>
      <c r="I49" s="180"/>
      <c r="J49" s="180"/>
      <c r="K49" s="180"/>
      <c r="L49" s="180"/>
      <c r="M49" s="180"/>
      <c r="N49" s="181"/>
      <c r="O49" s="511">
        <f>SUM(C49:N49)</f>
        <v>0</v>
      </c>
      <c r="P49" s="512"/>
      <c r="Q49" s="512"/>
      <c r="R49" s="512"/>
      <c r="S49" s="512"/>
      <c r="T49" s="513"/>
      <c r="U49" s="519"/>
      <c r="V49" s="520"/>
      <c r="W49" s="520"/>
      <c r="X49" s="520"/>
      <c r="Y49" s="520"/>
      <c r="Z49" s="520"/>
      <c r="AA49" s="520"/>
      <c r="AB49" s="520"/>
      <c r="AC49" s="520"/>
      <c r="AD49" s="520"/>
      <c r="AE49" s="521"/>
    </row>
    <row r="50" spans="1:31" s="165" customFormat="1" ht="12.75">
      <c r="A50" s="475" t="s">
        <v>35</v>
      </c>
      <c r="B50" s="476"/>
      <c r="C50" s="425"/>
      <c r="D50" s="426">
        <v>4</v>
      </c>
      <c r="E50" s="426">
        <v>2</v>
      </c>
      <c r="F50" s="426"/>
      <c r="G50" s="426"/>
      <c r="H50" s="426"/>
      <c r="I50" s="188"/>
      <c r="J50" s="188"/>
      <c r="K50" s="188"/>
      <c r="L50" s="188"/>
      <c r="M50" s="188"/>
      <c r="N50" s="189"/>
      <c r="O50" s="502">
        <f>SUM(C50:N50)</f>
        <v>6</v>
      </c>
      <c r="P50" s="503"/>
      <c r="Q50" s="503"/>
      <c r="R50" s="503"/>
      <c r="S50" s="503"/>
      <c r="T50" s="504"/>
      <c r="U50" s="522"/>
      <c r="V50" s="523"/>
      <c r="W50" s="523"/>
      <c r="X50" s="523"/>
      <c r="Y50" s="523"/>
      <c r="Z50" s="523"/>
      <c r="AA50" s="523"/>
      <c r="AB50" s="523"/>
      <c r="AC50" s="523"/>
      <c r="AD50" s="523"/>
      <c r="AE50" s="524"/>
    </row>
    <row r="51" spans="1:31" s="165" customFormat="1" ht="12.75">
      <c r="A51" s="483" t="s">
        <v>36</v>
      </c>
      <c r="B51" s="484"/>
      <c r="C51" s="427"/>
      <c r="D51" s="421"/>
      <c r="E51" s="421"/>
      <c r="F51" s="421"/>
      <c r="G51" s="421"/>
      <c r="H51" s="421"/>
      <c r="I51" s="195"/>
      <c r="J51" s="195"/>
      <c r="K51" s="195"/>
      <c r="L51" s="195"/>
      <c r="M51" s="195"/>
      <c r="N51" s="196"/>
      <c r="O51" s="505">
        <f>SUM(C51:N51)</f>
        <v>0</v>
      </c>
      <c r="P51" s="506"/>
      <c r="Q51" s="506"/>
      <c r="R51" s="506"/>
      <c r="S51" s="506"/>
      <c r="T51" s="507"/>
      <c r="U51" s="522"/>
      <c r="V51" s="523"/>
      <c r="W51" s="523"/>
      <c r="X51" s="523"/>
      <c r="Y51" s="523"/>
      <c r="Z51" s="523"/>
      <c r="AA51" s="523"/>
      <c r="AB51" s="523"/>
      <c r="AC51" s="523"/>
      <c r="AD51" s="523"/>
      <c r="AE51" s="524"/>
    </row>
    <row r="52" spans="1:31" s="165" customFormat="1" ht="12.75">
      <c r="A52" s="514" t="s">
        <v>92</v>
      </c>
      <c r="B52" s="515"/>
      <c r="C52" s="515"/>
      <c r="D52" s="515"/>
      <c r="E52" s="515"/>
      <c r="F52" s="515"/>
      <c r="G52" s="515"/>
      <c r="H52" s="515"/>
      <c r="I52" s="515"/>
      <c r="J52" s="515"/>
      <c r="K52" s="515"/>
      <c r="L52" s="515"/>
      <c r="M52" s="515"/>
      <c r="N52" s="515"/>
      <c r="O52" s="515"/>
      <c r="P52" s="515"/>
      <c r="Q52" s="515"/>
      <c r="R52" s="515"/>
      <c r="S52" s="515"/>
      <c r="T52" s="515"/>
      <c r="U52" s="515"/>
      <c r="V52" s="515"/>
      <c r="W52" s="515"/>
      <c r="X52" s="515"/>
      <c r="Y52" s="515"/>
      <c r="Z52" s="515"/>
      <c r="AA52" s="515"/>
      <c r="AB52" s="515"/>
      <c r="AC52" s="515"/>
      <c r="AD52" s="515"/>
      <c r="AE52" s="516"/>
    </row>
    <row r="53" spans="1:31" s="165" customFormat="1" ht="12.75">
      <c r="A53" s="278" t="s">
        <v>413</v>
      </c>
      <c r="B53" s="279" t="s">
        <v>414</v>
      </c>
      <c r="C53" s="167"/>
      <c r="D53" s="168"/>
      <c r="E53" s="168"/>
      <c r="F53" s="168"/>
      <c r="G53" s="168"/>
      <c r="H53" s="168" t="s">
        <v>32</v>
      </c>
      <c r="I53" s="169"/>
      <c r="J53" s="169"/>
      <c r="K53" s="169"/>
      <c r="L53" s="169"/>
      <c r="M53" s="169"/>
      <c r="N53" s="170"/>
      <c r="O53" s="171">
        <v>1</v>
      </c>
      <c r="P53" s="172"/>
      <c r="Q53" s="172"/>
      <c r="R53" s="173"/>
      <c r="S53" s="171">
        <v>1</v>
      </c>
      <c r="T53" s="174" t="s">
        <v>75</v>
      </c>
      <c r="U53" s="167" t="s">
        <v>33</v>
      </c>
      <c r="V53" s="203" t="str">
        <f>A36</f>
        <v>kk5t1201</v>
      </c>
      <c r="W53" s="204" t="str">
        <f>B36</f>
        <v>Fizikai kémia kémiatanároknak (1) </v>
      </c>
      <c r="X53" s="223" t="s">
        <v>42</v>
      </c>
      <c r="Y53" s="224" t="str">
        <f>A54</f>
        <v>kk5t2mt2</v>
      </c>
      <c r="Z53" s="225" t="str">
        <f>B54</f>
        <v>A kémiatanítás módszertana (1) gyakorlat</v>
      </c>
      <c r="AA53" s="200"/>
      <c r="AB53" s="201"/>
      <c r="AC53" s="202"/>
      <c r="AD53" s="176" t="s">
        <v>408</v>
      </c>
      <c r="AE53" s="177" t="s">
        <v>415</v>
      </c>
    </row>
    <row r="54" spans="1:31" s="165" customFormat="1" ht="12.75">
      <c r="A54" s="278" t="s">
        <v>416</v>
      </c>
      <c r="B54" s="279" t="s">
        <v>417</v>
      </c>
      <c r="C54" s="167"/>
      <c r="D54" s="168"/>
      <c r="E54" s="168"/>
      <c r="F54" s="168"/>
      <c r="G54" s="168"/>
      <c r="H54" s="168" t="s">
        <v>32</v>
      </c>
      <c r="I54" s="169"/>
      <c r="J54" s="169"/>
      <c r="K54" s="169"/>
      <c r="L54" s="169"/>
      <c r="M54" s="169"/>
      <c r="N54" s="170"/>
      <c r="O54" s="171"/>
      <c r="P54" s="172">
        <v>3</v>
      </c>
      <c r="Q54" s="172"/>
      <c r="R54" s="175"/>
      <c r="S54" s="171">
        <v>3</v>
      </c>
      <c r="T54" s="174" t="s">
        <v>78</v>
      </c>
      <c r="U54" s="167" t="s">
        <v>33</v>
      </c>
      <c r="V54" s="203" t="str">
        <f>A32</f>
        <v>szervtlnk18lo</v>
      </c>
      <c r="W54" s="204" t="str">
        <f>B32</f>
        <v>Szervetlen kémia labor kémiatanároknak</v>
      </c>
      <c r="X54" s="200" t="s">
        <v>1008</v>
      </c>
      <c r="Y54" s="316" t="str">
        <f>A35</f>
        <v>kk5t4esp</v>
      </c>
      <c r="Z54" s="307" t="str">
        <f>B35</f>
        <v>Szerves kémia labor kémiatanároknak</v>
      </c>
      <c r="AA54" s="200"/>
      <c r="AB54" s="201"/>
      <c r="AC54" s="202"/>
      <c r="AD54" s="176" t="s">
        <v>408</v>
      </c>
      <c r="AE54" s="177" t="s">
        <v>418</v>
      </c>
    </row>
    <row r="55" spans="1:31" s="165" customFormat="1" ht="12.75">
      <c r="A55" s="468" t="s">
        <v>34</v>
      </c>
      <c r="B55" s="469"/>
      <c r="C55" s="178">
        <f aca="true" t="shared" si="14" ref="C55:H55">SUMIF(C53:C54,"=x",$O53:$O54)+SUMIF(C53:C54,"=x",$P53:$P54)+SUMIF(C53:C54,"=x",$Q53:$Q54)</f>
        <v>0</v>
      </c>
      <c r="D55" s="179">
        <f t="shared" si="14"/>
        <v>0</v>
      </c>
      <c r="E55" s="179">
        <f t="shared" si="14"/>
        <v>0</v>
      </c>
      <c r="F55" s="179">
        <f t="shared" si="14"/>
        <v>0</v>
      </c>
      <c r="G55" s="179">
        <f t="shared" si="14"/>
        <v>0</v>
      </c>
      <c r="H55" s="179">
        <f t="shared" si="14"/>
        <v>4</v>
      </c>
      <c r="I55" s="180">
        <f aca="true" t="shared" si="15" ref="I55:N55">SUMIF(I53:I53,"=x",$O53:$O53)+SUMIF(I53:I53,"=x",$P53:$P53)+SUMIF(I53:I53,"=x",$Q53:$Q53)</f>
        <v>0</v>
      </c>
      <c r="J55" s="180">
        <f t="shared" si="15"/>
        <v>0</v>
      </c>
      <c r="K55" s="180">
        <f t="shared" si="15"/>
        <v>0</v>
      </c>
      <c r="L55" s="180">
        <f t="shared" si="15"/>
        <v>0</v>
      </c>
      <c r="M55" s="180">
        <f t="shared" si="15"/>
        <v>0</v>
      </c>
      <c r="N55" s="181">
        <f t="shared" si="15"/>
        <v>0</v>
      </c>
      <c r="O55" s="511">
        <f>SUM(C55:N55)</f>
        <v>4</v>
      </c>
      <c r="P55" s="512"/>
      <c r="Q55" s="512"/>
      <c r="R55" s="512"/>
      <c r="S55" s="512"/>
      <c r="T55" s="513"/>
      <c r="U55" s="499"/>
      <c r="V55" s="500"/>
      <c r="W55" s="500"/>
      <c r="X55" s="500"/>
      <c r="Y55" s="500"/>
      <c r="Z55" s="500"/>
      <c r="AA55" s="500"/>
      <c r="AB55" s="500"/>
      <c r="AC55" s="500"/>
      <c r="AD55" s="500"/>
      <c r="AE55" s="501"/>
    </row>
    <row r="56" spans="1:31" s="165" customFormat="1" ht="12.75">
      <c r="A56" s="475" t="s">
        <v>35</v>
      </c>
      <c r="B56" s="476"/>
      <c r="C56" s="186">
        <f aca="true" t="shared" si="16" ref="C56:H56">SUMIF(C53:C54,"=x",$S53:$S54)</f>
        <v>0</v>
      </c>
      <c r="D56" s="187">
        <f t="shared" si="16"/>
        <v>0</v>
      </c>
      <c r="E56" s="187">
        <f t="shared" si="16"/>
        <v>0</v>
      </c>
      <c r="F56" s="187">
        <f t="shared" si="16"/>
        <v>0</v>
      </c>
      <c r="G56" s="187">
        <f t="shared" si="16"/>
        <v>0</v>
      </c>
      <c r="H56" s="187">
        <f t="shared" si="16"/>
        <v>4</v>
      </c>
      <c r="I56" s="188">
        <f aca="true" t="shared" si="17" ref="I56:N56">SUMIF(I53:I53,"=x",$S53:$S53)</f>
        <v>0</v>
      </c>
      <c r="J56" s="188">
        <f t="shared" si="17"/>
        <v>0</v>
      </c>
      <c r="K56" s="188">
        <f t="shared" si="17"/>
        <v>0</v>
      </c>
      <c r="L56" s="188">
        <f t="shared" si="17"/>
        <v>0</v>
      </c>
      <c r="M56" s="188">
        <f t="shared" si="17"/>
        <v>0</v>
      </c>
      <c r="N56" s="189">
        <f t="shared" si="17"/>
        <v>0</v>
      </c>
      <c r="O56" s="502">
        <f>SUM(C56:N56)</f>
        <v>4</v>
      </c>
      <c r="P56" s="503"/>
      <c r="Q56" s="503"/>
      <c r="R56" s="503"/>
      <c r="S56" s="503"/>
      <c r="T56" s="504"/>
      <c r="U56" s="499"/>
      <c r="V56" s="500"/>
      <c r="W56" s="500"/>
      <c r="X56" s="500"/>
      <c r="Y56" s="500"/>
      <c r="Z56" s="500"/>
      <c r="AA56" s="500"/>
      <c r="AB56" s="500"/>
      <c r="AC56" s="500"/>
      <c r="AD56" s="500"/>
      <c r="AE56" s="501"/>
    </row>
    <row r="57" spans="1:31" s="165" customFormat="1" ht="12.75">
      <c r="A57" s="483" t="s">
        <v>36</v>
      </c>
      <c r="B57" s="484"/>
      <c r="C57" s="193">
        <f aca="true" t="shared" si="18" ref="C57:H57">SUMPRODUCT(--(C53:C54="x"),--($T53:$T54="K(5)"))</f>
        <v>0</v>
      </c>
      <c r="D57" s="194">
        <f t="shared" si="18"/>
        <v>0</v>
      </c>
      <c r="E57" s="194">
        <f t="shared" si="18"/>
        <v>0</v>
      </c>
      <c r="F57" s="194">
        <f t="shared" si="18"/>
        <v>0</v>
      </c>
      <c r="G57" s="194">
        <f t="shared" si="18"/>
        <v>0</v>
      </c>
      <c r="H57" s="194">
        <f t="shared" si="18"/>
        <v>1</v>
      </c>
      <c r="I57" s="195">
        <f aca="true" t="shared" si="19" ref="I57:N57">SUMPRODUCT(--(I53:I53="x"),--($T53:$T53="K"))</f>
        <v>0</v>
      </c>
      <c r="J57" s="195">
        <f t="shared" si="19"/>
        <v>0</v>
      </c>
      <c r="K57" s="195">
        <f t="shared" si="19"/>
        <v>0</v>
      </c>
      <c r="L57" s="195">
        <f t="shared" si="19"/>
        <v>0</v>
      </c>
      <c r="M57" s="195">
        <f t="shared" si="19"/>
        <v>0</v>
      </c>
      <c r="N57" s="196">
        <f t="shared" si="19"/>
        <v>0</v>
      </c>
      <c r="O57" s="505">
        <f>SUM(C57:N57)</f>
        <v>1</v>
      </c>
      <c r="P57" s="506"/>
      <c r="Q57" s="506"/>
      <c r="R57" s="506"/>
      <c r="S57" s="506"/>
      <c r="T57" s="507"/>
      <c r="U57" s="499"/>
      <c r="V57" s="500"/>
      <c r="W57" s="500"/>
      <c r="X57" s="500"/>
      <c r="Y57" s="500"/>
      <c r="Z57" s="500"/>
      <c r="AA57" s="500"/>
      <c r="AB57" s="500"/>
      <c r="AC57" s="500"/>
      <c r="AD57" s="500"/>
      <c r="AE57" s="501"/>
    </row>
    <row r="58" spans="1:31" s="165" customFormat="1" ht="12.75">
      <c r="A58" s="478" t="s">
        <v>9</v>
      </c>
      <c r="B58" s="479"/>
      <c r="C58" s="508"/>
      <c r="D58" s="508"/>
      <c r="E58" s="508"/>
      <c r="F58" s="508"/>
      <c r="G58" s="508"/>
      <c r="H58" s="508"/>
      <c r="I58" s="508"/>
      <c r="J58" s="508"/>
      <c r="K58" s="508"/>
      <c r="L58" s="508"/>
      <c r="M58" s="508"/>
      <c r="N58" s="508"/>
      <c r="O58" s="508"/>
      <c r="P58" s="508"/>
      <c r="Q58" s="508"/>
      <c r="R58" s="508"/>
      <c r="S58" s="508"/>
      <c r="T58" s="508"/>
      <c r="U58" s="509"/>
      <c r="V58" s="509"/>
      <c r="W58" s="509"/>
      <c r="X58" s="509"/>
      <c r="Y58" s="509"/>
      <c r="Z58" s="509"/>
      <c r="AA58" s="509"/>
      <c r="AB58" s="509"/>
      <c r="AC58" s="509"/>
      <c r="AD58" s="509"/>
      <c r="AE58" s="510"/>
    </row>
    <row r="59" spans="1:31" s="165" customFormat="1" ht="12.75">
      <c r="A59" s="468" t="s">
        <v>34</v>
      </c>
      <c r="B59" s="469"/>
      <c r="C59" s="178">
        <f aca="true" t="shared" si="20" ref="C59:N59">SUMIF($A1:$A58,$A59,C1:C58)</f>
        <v>14</v>
      </c>
      <c r="D59" s="179">
        <f t="shared" si="20"/>
        <v>8</v>
      </c>
      <c r="E59" s="179">
        <f t="shared" si="20"/>
        <v>11</v>
      </c>
      <c r="F59" s="179">
        <f t="shared" si="20"/>
        <v>11</v>
      </c>
      <c r="G59" s="179">
        <f t="shared" si="20"/>
        <v>14</v>
      </c>
      <c r="H59" s="179">
        <f t="shared" si="20"/>
        <v>12</v>
      </c>
      <c r="I59" s="180">
        <f t="shared" si="20"/>
        <v>0</v>
      </c>
      <c r="J59" s="180">
        <f t="shared" si="20"/>
        <v>0</v>
      </c>
      <c r="K59" s="180">
        <f t="shared" si="20"/>
        <v>0</v>
      </c>
      <c r="L59" s="180">
        <f t="shared" si="20"/>
        <v>0</v>
      </c>
      <c r="M59" s="180">
        <f t="shared" si="20"/>
        <v>0</v>
      </c>
      <c r="N59" s="181">
        <f t="shared" si="20"/>
        <v>0</v>
      </c>
      <c r="O59" s="511">
        <f>SUM(C59:N59)</f>
        <v>70</v>
      </c>
      <c r="P59" s="512"/>
      <c r="Q59" s="512"/>
      <c r="R59" s="512"/>
      <c r="S59" s="512"/>
      <c r="T59" s="513"/>
      <c r="U59" s="499"/>
      <c r="V59" s="500"/>
      <c r="W59" s="500"/>
      <c r="X59" s="500"/>
      <c r="Y59" s="500"/>
      <c r="Z59" s="500"/>
      <c r="AA59" s="500"/>
      <c r="AB59" s="500"/>
      <c r="AC59" s="500"/>
      <c r="AD59" s="500"/>
      <c r="AE59" s="501"/>
    </row>
    <row r="60" spans="1:31" s="165" customFormat="1" ht="12.75">
      <c r="A60" s="475" t="s">
        <v>35</v>
      </c>
      <c r="B60" s="476"/>
      <c r="C60" s="186">
        <f aca="true" t="shared" si="21" ref="C60:N61">SUMIF($A4:$A59,$A60,C4:C59)</f>
        <v>13</v>
      </c>
      <c r="D60" s="187">
        <f t="shared" si="21"/>
        <v>12</v>
      </c>
      <c r="E60" s="187">
        <f t="shared" si="21"/>
        <v>13</v>
      </c>
      <c r="F60" s="187">
        <f t="shared" si="21"/>
        <v>11</v>
      </c>
      <c r="G60" s="187">
        <f t="shared" si="21"/>
        <v>14</v>
      </c>
      <c r="H60" s="187">
        <f t="shared" si="21"/>
        <v>12</v>
      </c>
      <c r="I60" s="188">
        <f t="shared" si="21"/>
        <v>0</v>
      </c>
      <c r="J60" s="188">
        <f t="shared" si="21"/>
        <v>0</v>
      </c>
      <c r="K60" s="188">
        <f t="shared" si="21"/>
        <v>0</v>
      </c>
      <c r="L60" s="188">
        <f t="shared" si="21"/>
        <v>0</v>
      </c>
      <c r="M60" s="188">
        <f t="shared" si="21"/>
        <v>0</v>
      </c>
      <c r="N60" s="189">
        <f t="shared" si="21"/>
        <v>0</v>
      </c>
      <c r="O60" s="502">
        <f>SUM(C60:N60)</f>
        <v>75</v>
      </c>
      <c r="P60" s="503"/>
      <c r="Q60" s="503"/>
      <c r="R60" s="503"/>
      <c r="S60" s="503"/>
      <c r="T60" s="504"/>
      <c r="U60" s="499"/>
      <c r="V60" s="500"/>
      <c r="W60" s="500"/>
      <c r="X60" s="500"/>
      <c r="Y60" s="500"/>
      <c r="Z60" s="500"/>
      <c r="AA60" s="500"/>
      <c r="AB60" s="500"/>
      <c r="AC60" s="500"/>
      <c r="AD60" s="500"/>
      <c r="AE60" s="501"/>
    </row>
    <row r="61" spans="1:31" s="165" customFormat="1" ht="12.75">
      <c r="A61" s="483" t="s">
        <v>36</v>
      </c>
      <c r="B61" s="484"/>
      <c r="C61" s="193">
        <f t="shared" si="21"/>
        <v>2</v>
      </c>
      <c r="D61" s="194">
        <f t="shared" si="21"/>
        <v>1</v>
      </c>
      <c r="E61" s="194">
        <f t="shared" si="21"/>
        <v>2</v>
      </c>
      <c r="F61" s="194">
        <f t="shared" si="21"/>
        <v>2</v>
      </c>
      <c r="G61" s="194">
        <f t="shared" si="21"/>
        <v>1</v>
      </c>
      <c r="H61" s="194">
        <f t="shared" si="21"/>
        <v>3</v>
      </c>
      <c r="I61" s="195">
        <f t="shared" si="21"/>
        <v>0</v>
      </c>
      <c r="J61" s="195">
        <f t="shared" si="21"/>
        <v>0</v>
      </c>
      <c r="K61" s="195">
        <f t="shared" si="21"/>
        <v>0</v>
      </c>
      <c r="L61" s="195">
        <f t="shared" si="21"/>
        <v>0</v>
      </c>
      <c r="M61" s="195">
        <f t="shared" si="21"/>
        <v>0</v>
      </c>
      <c r="N61" s="196">
        <f t="shared" si="21"/>
        <v>0</v>
      </c>
      <c r="O61" s="505">
        <f>SUM(C61:N61)</f>
        <v>11</v>
      </c>
      <c r="P61" s="506"/>
      <c r="Q61" s="506"/>
      <c r="R61" s="506"/>
      <c r="S61" s="506"/>
      <c r="T61" s="507"/>
      <c r="U61" s="499"/>
      <c r="V61" s="500"/>
      <c r="W61" s="500"/>
      <c r="X61" s="500"/>
      <c r="Y61" s="500"/>
      <c r="Z61" s="500"/>
      <c r="AA61" s="500"/>
      <c r="AB61" s="500"/>
      <c r="AC61" s="500"/>
      <c r="AD61" s="500"/>
      <c r="AE61" s="501"/>
    </row>
    <row r="62" spans="1:31" s="165" customFormat="1" ht="13.5" thickBot="1">
      <c r="A62" s="488" t="s">
        <v>40</v>
      </c>
      <c r="B62" s="489"/>
      <c r="C62" s="280">
        <f>14</f>
        <v>14</v>
      </c>
      <c r="D62" s="281">
        <f>13</f>
        <v>13</v>
      </c>
      <c r="E62" s="281">
        <f>12</f>
        <v>12</v>
      </c>
      <c r="F62" s="281">
        <f>11</f>
        <v>11</v>
      </c>
      <c r="G62" s="281">
        <f>11+2</f>
        <v>13</v>
      </c>
      <c r="H62" s="281">
        <f>10+2</f>
        <v>12</v>
      </c>
      <c r="I62" s="282"/>
      <c r="J62" s="282"/>
      <c r="K62" s="282"/>
      <c r="L62" s="282"/>
      <c r="M62" s="282"/>
      <c r="N62" s="283"/>
      <c r="O62" s="496">
        <f>SUM(C62:N62)</f>
        <v>75</v>
      </c>
      <c r="P62" s="497"/>
      <c r="Q62" s="497"/>
      <c r="R62" s="497"/>
      <c r="S62" s="497"/>
      <c r="T62" s="498"/>
      <c r="U62" s="499"/>
      <c r="V62" s="500"/>
      <c r="W62" s="500"/>
      <c r="X62" s="500"/>
      <c r="Y62" s="500"/>
      <c r="Z62" s="500"/>
      <c r="AA62" s="500"/>
      <c r="AB62" s="500"/>
      <c r="AC62" s="500"/>
      <c r="AD62" s="500"/>
      <c r="AE62" s="501"/>
    </row>
    <row r="63" spans="1:30" s="165" customFormat="1" ht="12.75">
      <c r="A63" s="156"/>
      <c r="B63" s="284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8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</row>
    <row r="64" spans="1:30" s="165" customFormat="1" ht="12.75">
      <c r="A64" s="156"/>
      <c r="B64" s="284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8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</row>
    <row r="65" spans="1:30" s="165" customFormat="1" ht="12.75">
      <c r="A65" s="285" t="s">
        <v>28</v>
      </c>
      <c r="B65" s="284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8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</row>
    <row r="66" spans="1:30" s="165" customFormat="1" ht="12.75">
      <c r="A66" s="286" t="s">
        <v>51</v>
      </c>
      <c r="B66" s="284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8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</row>
    <row r="67" spans="1:30" s="165" customFormat="1" ht="12.75">
      <c r="A67" s="286" t="s">
        <v>419</v>
      </c>
      <c r="B67" s="284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8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</row>
    <row r="68" spans="1:30" s="165" customFormat="1" ht="12.75">
      <c r="A68" s="156"/>
      <c r="B68" s="284"/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8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</row>
    <row r="69" spans="1:30" s="165" customFormat="1" ht="12.75">
      <c r="A69" s="285" t="s">
        <v>5</v>
      </c>
      <c r="B69" s="284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8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</row>
    <row r="70" spans="1:30" s="165" customFormat="1" ht="12.75">
      <c r="A70" s="286" t="s">
        <v>420</v>
      </c>
      <c r="B70" s="284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8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</row>
    <row r="71" spans="1:30" s="165" customFormat="1" ht="12.75">
      <c r="A71" s="286" t="s">
        <v>421</v>
      </c>
      <c r="B71" s="284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8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</row>
    <row r="72" spans="1:30" s="165" customFormat="1" ht="12.75">
      <c r="A72" s="286" t="s">
        <v>422</v>
      </c>
      <c r="B72" s="284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8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</row>
    <row r="73" spans="1:30" s="165" customFormat="1" ht="12.75">
      <c r="A73" s="286" t="s">
        <v>423</v>
      </c>
      <c r="B73" s="284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8"/>
      <c r="U73" s="156"/>
      <c r="V73" s="156"/>
      <c r="W73" s="156"/>
      <c r="X73" s="156"/>
      <c r="Y73" s="156"/>
      <c r="Z73" s="156"/>
      <c r="AA73" s="156"/>
      <c r="AB73" s="156"/>
      <c r="AC73" s="156"/>
      <c r="AD73" s="156"/>
    </row>
    <row r="74" spans="1:30" s="165" customFormat="1" ht="12.75">
      <c r="A74" s="286" t="s">
        <v>424</v>
      </c>
      <c r="B74" s="284"/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8"/>
      <c r="U74" s="156"/>
      <c r="V74" s="156"/>
      <c r="W74" s="156"/>
      <c r="X74" s="156"/>
      <c r="Y74" s="156"/>
      <c r="Z74" s="156"/>
      <c r="AA74" s="156"/>
      <c r="AB74" s="156"/>
      <c r="AC74" s="156"/>
      <c r="AD74" s="156"/>
    </row>
    <row r="75" spans="1:30" s="165" customFormat="1" ht="12.75">
      <c r="A75" s="156"/>
      <c r="B75" s="284"/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8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</row>
    <row r="76" spans="1:30" s="165" customFormat="1" ht="12.75">
      <c r="A76" s="285" t="s">
        <v>6</v>
      </c>
      <c r="B76" s="284"/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8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</row>
    <row r="77" spans="1:30" s="165" customFormat="1" ht="12.75">
      <c r="A77" s="287" t="s">
        <v>46</v>
      </c>
      <c r="B77" s="284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8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</row>
    <row r="78" spans="1:30" s="165" customFormat="1" ht="12.75">
      <c r="A78" s="288" t="s">
        <v>47</v>
      </c>
      <c r="B78" s="284"/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8"/>
      <c r="U78" s="156"/>
      <c r="V78" s="156"/>
      <c r="W78" s="156"/>
      <c r="X78" s="156"/>
      <c r="Y78" s="156"/>
      <c r="Z78" s="156"/>
      <c r="AA78" s="156"/>
      <c r="AB78" s="156"/>
      <c r="AC78" s="156"/>
      <c r="AD78" s="156"/>
    </row>
    <row r="79" spans="1:30" s="165" customFormat="1" ht="12.75" customHeight="1">
      <c r="A79" s="286" t="s">
        <v>48</v>
      </c>
      <c r="B79" s="284"/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8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</row>
    <row r="80" spans="1:30" s="165" customFormat="1" ht="12.75">
      <c r="A80" s="156"/>
      <c r="B80" s="284"/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8"/>
      <c r="U80" s="156"/>
      <c r="V80" s="156"/>
      <c r="W80" s="156"/>
      <c r="X80" s="156"/>
      <c r="Y80" s="156"/>
      <c r="Z80" s="156"/>
      <c r="AA80" s="156"/>
      <c r="AB80" s="156"/>
      <c r="AC80" s="156"/>
      <c r="AD80" s="156"/>
    </row>
    <row r="82" spans="1:30" s="165" customFormat="1" ht="12.75">
      <c r="A82" s="156"/>
      <c r="B82" s="284"/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8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</row>
    <row r="83" spans="1:30" s="165" customFormat="1" ht="12.75">
      <c r="A83" s="156"/>
      <c r="B83" s="284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8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</row>
    <row r="84" spans="1:30" s="165" customFormat="1" ht="12.75">
      <c r="A84" s="156"/>
      <c r="B84" s="284"/>
      <c r="C84" s="157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8"/>
      <c r="U84" s="156"/>
      <c r="V84" s="156"/>
      <c r="W84" s="156"/>
      <c r="X84" s="156"/>
      <c r="Y84" s="156"/>
      <c r="Z84" s="156"/>
      <c r="AA84" s="156"/>
      <c r="AB84" s="156"/>
      <c r="AC84" s="156"/>
      <c r="AD84" s="156"/>
    </row>
    <row r="85" spans="1:30" s="165" customFormat="1" ht="12.75">
      <c r="A85" s="156"/>
      <c r="B85" s="284"/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157"/>
      <c r="T85" s="158"/>
      <c r="U85" s="156"/>
      <c r="V85" s="156"/>
      <c r="W85" s="156"/>
      <c r="X85" s="156"/>
      <c r="Y85" s="156"/>
      <c r="Z85" s="156"/>
      <c r="AA85" s="156"/>
      <c r="AB85" s="156"/>
      <c r="AC85" s="156"/>
      <c r="AD85" s="156"/>
    </row>
    <row r="86" spans="1:30" s="165" customFormat="1" ht="12.75">
      <c r="A86" s="156"/>
      <c r="B86" s="284"/>
      <c r="C86" s="157"/>
      <c r="D86" s="157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7"/>
      <c r="R86" s="157"/>
      <c r="S86" s="157"/>
      <c r="T86" s="158"/>
      <c r="U86" s="156"/>
      <c r="V86" s="156"/>
      <c r="W86" s="156"/>
      <c r="X86" s="156"/>
      <c r="Y86" s="156"/>
      <c r="Z86" s="156"/>
      <c r="AA86" s="156"/>
      <c r="AB86" s="156"/>
      <c r="AC86" s="156"/>
      <c r="AD86" s="156"/>
    </row>
    <row r="87" spans="1:30" s="165" customFormat="1" ht="12.75">
      <c r="A87" s="156"/>
      <c r="B87" s="284"/>
      <c r="C87" s="157"/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8"/>
      <c r="U87" s="156"/>
      <c r="V87" s="156"/>
      <c r="W87" s="156"/>
      <c r="X87" s="156"/>
      <c r="Y87" s="156"/>
      <c r="Z87" s="156"/>
      <c r="AA87" s="156"/>
      <c r="AB87" s="156"/>
      <c r="AC87" s="156"/>
      <c r="AD87" s="156"/>
    </row>
    <row r="88" spans="1:30" s="165" customFormat="1" ht="12.75">
      <c r="A88" s="156"/>
      <c r="B88" s="284"/>
      <c r="C88" s="157"/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7"/>
      <c r="T88" s="158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</row>
    <row r="89" spans="1:30" s="165" customFormat="1" ht="12.75">
      <c r="A89" s="156"/>
      <c r="B89" s="284"/>
      <c r="C89" s="157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7"/>
      <c r="S89" s="157"/>
      <c r="T89" s="158"/>
      <c r="U89" s="156"/>
      <c r="V89" s="156"/>
      <c r="W89" s="156"/>
      <c r="X89" s="156"/>
      <c r="Y89" s="156"/>
      <c r="Z89" s="156"/>
      <c r="AA89" s="156"/>
      <c r="AB89" s="156"/>
      <c r="AC89" s="156"/>
      <c r="AD89" s="156"/>
    </row>
    <row r="90" spans="1:30" s="165" customFormat="1" ht="12.75">
      <c r="A90" s="156"/>
      <c r="B90" s="284"/>
      <c r="C90" s="157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57"/>
      <c r="S90" s="157"/>
      <c r="T90" s="158"/>
      <c r="U90" s="156"/>
      <c r="V90" s="156"/>
      <c r="W90" s="156"/>
      <c r="X90" s="156"/>
      <c r="Y90" s="156"/>
      <c r="Z90" s="156"/>
      <c r="AA90" s="156"/>
      <c r="AB90" s="156"/>
      <c r="AC90" s="156"/>
      <c r="AD90" s="156"/>
    </row>
    <row r="91" spans="1:30" s="165" customFormat="1" ht="12.75">
      <c r="A91" s="156"/>
      <c r="B91" s="284"/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8"/>
      <c r="U91" s="156"/>
      <c r="V91" s="156"/>
      <c r="W91" s="156"/>
      <c r="X91" s="156"/>
      <c r="Y91" s="156"/>
      <c r="Z91" s="156"/>
      <c r="AA91" s="156"/>
      <c r="AB91" s="156"/>
      <c r="AC91" s="156"/>
      <c r="AD91" s="156"/>
    </row>
    <row r="92" spans="1:30" s="165" customFormat="1" ht="12.75">
      <c r="A92" s="156"/>
      <c r="B92" s="284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8"/>
      <c r="U92" s="156"/>
      <c r="V92" s="156"/>
      <c r="W92" s="156"/>
      <c r="X92" s="156"/>
      <c r="Y92" s="156"/>
      <c r="Z92" s="156"/>
      <c r="AA92" s="156"/>
      <c r="AB92" s="156"/>
      <c r="AC92" s="156"/>
      <c r="AD92" s="156"/>
    </row>
    <row r="93" spans="1:30" s="165" customFormat="1" ht="12.75">
      <c r="A93" s="156"/>
      <c r="B93" s="284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8"/>
      <c r="U93" s="156"/>
      <c r="V93" s="156"/>
      <c r="W93" s="156"/>
      <c r="X93" s="156"/>
      <c r="Y93" s="156"/>
      <c r="Z93" s="156"/>
      <c r="AA93" s="156"/>
      <c r="AB93" s="156"/>
      <c r="AC93" s="156"/>
      <c r="AD93" s="156"/>
    </row>
    <row r="94" spans="1:30" s="165" customFormat="1" ht="12.75">
      <c r="A94" s="156"/>
      <c r="B94" s="284"/>
      <c r="C94" s="157"/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8"/>
      <c r="U94" s="156"/>
      <c r="V94" s="156"/>
      <c r="W94" s="156"/>
      <c r="X94" s="156"/>
      <c r="Y94" s="156"/>
      <c r="Z94" s="156"/>
      <c r="AA94" s="156"/>
      <c r="AB94" s="156"/>
      <c r="AC94" s="156"/>
      <c r="AD94" s="156"/>
    </row>
    <row r="95" spans="1:30" s="165" customFormat="1" ht="12.75">
      <c r="A95" s="156"/>
      <c r="B95" s="284"/>
      <c r="C95" s="157"/>
      <c r="D95" s="157"/>
      <c r="E95" s="157"/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157"/>
      <c r="S95" s="157"/>
      <c r="T95" s="158"/>
      <c r="U95" s="156"/>
      <c r="V95" s="156"/>
      <c r="W95" s="156"/>
      <c r="X95" s="156"/>
      <c r="Y95" s="156"/>
      <c r="Z95" s="156"/>
      <c r="AA95" s="156"/>
      <c r="AB95" s="156"/>
      <c r="AC95" s="156"/>
      <c r="AD95" s="156"/>
    </row>
    <row r="96" spans="1:30" s="165" customFormat="1" ht="12.75">
      <c r="A96" s="156"/>
      <c r="B96" s="284"/>
      <c r="C96" s="157"/>
      <c r="D96" s="157"/>
      <c r="E96" s="157"/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8"/>
      <c r="U96" s="156"/>
      <c r="V96" s="156"/>
      <c r="W96" s="156"/>
      <c r="X96" s="156"/>
      <c r="Y96" s="156"/>
      <c r="Z96" s="156"/>
      <c r="AA96" s="156"/>
      <c r="AB96" s="156"/>
      <c r="AC96" s="156"/>
      <c r="AD96" s="156"/>
    </row>
    <row r="97" spans="1:30" s="165" customFormat="1" ht="12.75">
      <c r="A97" s="156"/>
      <c r="B97" s="284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8"/>
      <c r="U97" s="156"/>
      <c r="V97" s="156"/>
      <c r="W97" s="156"/>
      <c r="X97" s="156"/>
      <c r="Y97" s="156"/>
      <c r="Z97" s="156"/>
      <c r="AA97" s="156"/>
      <c r="AB97" s="156"/>
      <c r="AC97" s="156"/>
      <c r="AD97" s="156"/>
    </row>
    <row r="98" spans="1:30" s="289" customFormat="1" ht="12.75">
      <c r="A98" s="156"/>
      <c r="B98" s="284"/>
      <c r="C98" s="157"/>
      <c r="D98" s="157"/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  <c r="R98" s="157"/>
      <c r="S98" s="157"/>
      <c r="T98" s="158"/>
      <c r="U98" s="156"/>
      <c r="V98" s="156"/>
      <c r="W98" s="156"/>
      <c r="X98" s="156"/>
      <c r="Y98" s="156"/>
      <c r="Z98" s="156"/>
      <c r="AA98" s="156"/>
      <c r="AB98" s="156"/>
      <c r="AC98" s="156"/>
      <c r="AD98" s="156"/>
    </row>
    <row r="99" spans="1:30" s="289" customFormat="1" ht="12.75">
      <c r="A99" s="156"/>
      <c r="B99" s="284"/>
      <c r="C99" s="157"/>
      <c r="D99" s="157"/>
      <c r="E99" s="157"/>
      <c r="F99" s="157"/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157"/>
      <c r="R99" s="157"/>
      <c r="S99" s="157"/>
      <c r="T99" s="158"/>
      <c r="U99" s="156"/>
      <c r="V99" s="156"/>
      <c r="W99" s="156"/>
      <c r="X99" s="156"/>
      <c r="Y99" s="156"/>
      <c r="Z99" s="156"/>
      <c r="AA99" s="156"/>
      <c r="AB99" s="156"/>
      <c r="AC99" s="156"/>
      <c r="AD99" s="156"/>
    </row>
    <row r="100" spans="1:30" s="289" customFormat="1" ht="12.75">
      <c r="A100" s="156"/>
      <c r="B100" s="284"/>
      <c r="C100" s="157"/>
      <c r="D100" s="157"/>
      <c r="E100" s="157"/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  <c r="R100" s="157"/>
      <c r="S100" s="157"/>
      <c r="T100" s="158"/>
      <c r="U100" s="156"/>
      <c r="V100" s="156"/>
      <c r="W100" s="156"/>
      <c r="X100" s="156"/>
      <c r="Y100" s="156"/>
      <c r="Z100" s="156"/>
      <c r="AA100" s="156"/>
      <c r="AB100" s="156"/>
      <c r="AC100" s="156"/>
      <c r="AD100" s="156"/>
    </row>
    <row r="101" spans="1:30" s="289" customFormat="1" ht="12.75">
      <c r="A101" s="156"/>
      <c r="B101" s="284"/>
      <c r="C101" s="157"/>
      <c r="D101" s="157"/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8"/>
      <c r="U101" s="156"/>
      <c r="V101" s="156"/>
      <c r="W101" s="156"/>
      <c r="X101" s="156"/>
      <c r="Y101" s="156"/>
      <c r="Z101" s="156"/>
      <c r="AA101" s="156"/>
      <c r="AB101" s="156"/>
      <c r="AC101" s="156"/>
      <c r="AD101" s="156"/>
    </row>
    <row r="102" spans="1:30" s="165" customFormat="1" ht="12.75">
      <c r="A102" s="156"/>
      <c r="B102" s="284"/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  <c r="T102" s="158"/>
      <c r="U102" s="156"/>
      <c r="V102" s="156"/>
      <c r="W102" s="156"/>
      <c r="X102" s="156"/>
      <c r="Y102" s="156"/>
      <c r="Z102" s="156"/>
      <c r="AA102" s="156"/>
      <c r="AB102" s="156"/>
      <c r="AC102" s="156"/>
      <c r="AD102" s="156"/>
    </row>
    <row r="103" spans="1:30" s="165" customFormat="1" ht="12.75">
      <c r="A103" s="156"/>
      <c r="B103" s="284"/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  <c r="T103" s="158"/>
      <c r="U103" s="156"/>
      <c r="V103" s="156"/>
      <c r="W103" s="156"/>
      <c r="X103" s="156"/>
      <c r="Y103" s="156"/>
      <c r="Z103" s="156"/>
      <c r="AA103" s="156"/>
      <c r="AB103" s="156"/>
      <c r="AC103" s="156"/>
      <c r="AD103" s="156"/>
    </row>
    <row r="104" spans="1:30" s="165" customFormat="1" ht="12.75">
      <c r="A104" s="156"/>
      <c r="B104" s="284"/>
      <c r="C104" s="157"/>
      <c r="D104" s="157"/>
      <c r="E104" s="157"/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  <c r="R104" s="157"/>
      <c r="S104" s="157"/>
      <c r="T104" s="158"/>
      <c r="U104" s="156"/>
      <c r="V104" s="156"/>
      <c r="W104" s="156"/>
      <c r="X104" s="156"/>
      <c r="Y104" s="156"/>
      <c r="Z104" s="156"/>
      <c r="AA104" s="156"/>
      <c r="AB104" s="156"/>
      <c r="AC104" s="156"/>
      <c r="AD104" s="156"/>
    </row>
    <row r="105" spans="1:30" s="165" customFormat="1" ht="12.75">
      <c r="A105" s="156"/>
      <c r="B105" s="284"/>
      <c r="C105" s="157"/>
      <c r="D105" s="157"/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  <c r="R105" s="157"/>
      <c r="S105" s="157"/>
      <c r="T105" s="158"/>
      <c r="U105" s="156"/>
      <c r="V105" s="156"/>
      <c r="W105" s="156"/>
      <c r="X105" s="156"/>
      <c r="Y105" s="156"/>
      <c r="Z105" s="156"/>
      <c r="AA105" s="156"/>
      <c r="AB105" s="156"/>
      <c r="AC105" s="156"/>
      <c r="AD105" s="156"/>
    </row>
    <row r="106" spans="1:30" s="165" customFormat="1" ht="12.75">
      <c r="A106" s="156"/>
      <c r="B106" s="284"/>
      <c r="C106" s="157"/>
      <c r="D106" s="157"/>
      <c r="E106" s="157"/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  <c r="R106" s="157"/>
      <c r="S106" s="157"/>
      <c r="T106" s="158"/>
      <c r="U106" s="156"/>
      <c r="V106" s="156"/>
      <c r="W106" s="156"/>
      <c r="X106" s="156"/>
      <c r="Y106" s="156"/>
      <c r="Z106" s="156"/>
      <c r="AA106" s="156"/>
      <c r="AB106" s="156"/>
      <c r="AC106" s="156"/>
      <c r="AD106" s="156"/>
    </row>
    <row r="107" spans="1:30" s="165" customFormat="1" ht="12.75">
      <c r="A107" s="156"/>
      <c r="B107" s="284"/>
      <c r="C107" s="157"/>
      <c r="D107" s="157"/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  <c r="R107" s="157"/>
      <c r="S107" s="157"/>
      <c r="T107" s="158"/>
      <c r="U107" s="156"/>
      <c r="V107" s="156"/>
      <c r="W107" s="156"/>
      <c r="X107" s="156"/>
      <c r="Y107" s="156"/>
      <c r="Z107" s="156"/>
      <c r="AA107" s="156"/>
      <c r="AB107" s="156"/>
      <c r="AC107" s="156"/>
      <c r="AD107" s="156"/>
    </row>
    <row r="108" spans="1:30" s="289" customFormat="1" ht="12.75">
      <c r="A108" s="156"/>
      <c r="B108" s="284"/>
      <c r="C108" s="157"/>
      <c r="D108" s="157"/>
      <c r="E108" s="157"/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  <c r="R108" s="157"/>
      <c r="S108" s="157"/>
      <c r="T108" s="158"/>
      <c r="U108" s="156"/>
      <c r="V108" s="156"/>
      <c r="W108" s="156"/>
      <c r="X108" s="156"/>
      <c r="Y108" s="156"/>
      <c r="Z108" s="156"/>
      <c r="AA108" s="156"/>
      <c r="AB108" s="156"/>
      <c r="AC108" s="156"/>
      <c r="AD108" s="156"/>
    </row>
    <row r="109" spans="1:30" s="289" customFormat="1" ht="12.75">
      <c r="A109" s="156"/>
      <c r="B109" s="284"/>
      <c r="C109" s="157"/>
      <c r="D109" s="157"/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  <c r="R109" s="157"/>
      <c r="S109" s="157"/>
      <c r="T109" s="158"/>
      <c r="U109" s="156"/>
      <c r="V109" s="156"/>
      <c r="W109" s="156"/>
      <c r="X109" s="156"/>
      <c r="Y109" s="156"/>
      <c r="Z109" s="156"/>
      <c r="AA109" s="156"/>
      <c r="AB109" s="156"/>
      <c r="AC109" s="156"/>
      <c r="AD109" s="156"/>
    </row>
    <row r="110" spans="1:30" s="289" customFormat="1" ht="12.75">
      <c r="A110" s="156"/>
      <c r="B110" s="284"/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8"/>
      <c r="U110" s="156"/>
      <c r="V110" s="156"/>
      <c r="W110" s="156"/>
      <c r="X110" s="156"/>
      <c r="Y110" s="156"/>
      <c r="Z110" s="156"/>
      <c r="AA110" s="156"/>
      <c r="AB110" s="156"/>
      <c r="AC110" s="156"/>
      <c r="AD110" s="156"/>
    </row>
    <row r="111" spans="1:30" s="289" customFormat="1" ht="12.75">
      <c r="A111" s="156"/>
      <c r="B111" s="284"/>
      <c r="C111" s="157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  <c r="S111" s="157"/>
      <c r="T111" s="158"/>
      <c r="U111" s="156"/>
      <c r="V111" s="156"/>
      <c r="W111" s="156"/>
      <c r="X111" s="156"/>
      <c r="Y111" s="156"/>
      <c r="Z111" s="156"/>
      <c r="AA111" s="156"/>
      <c r="AB111" s="156"/>
      <c r="AC111" s="156"/>
      <c r="AD111" s="156"/>
    </row>
    <row r="112" spans="1:30" s="289" customFormat="1" ht="12.75">
      <c r="A112" s="156"/>
      <c r="B112" s="284"/>
      <c r="C112" s="157"/>
      <c r="D112" s="157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  <c r="S112" s="157"/>
      <c r="T112" s="158"/>
      <c r="U112" s="156"/>
      <c r="V112" s="156"/>
      <c r="W112" s="156"/>
      <c r="X112" s="156"/>
      <c r="Y112" s="156"/>
      <c r="Z112" s="156"/>
      <c r="AA112" s="156"/>
      <c r="AB112" s="156"/>
      <c r="AC112" s="156"/>
      <c r="AD112" s="156"/>
    </row>
    <row r="113" spans="1:30" s="290" customFormat="1" ht="12.75">
      <c r="A113" s="156"/>
      <c r="B113" s="284"/>
      <c r="C113" s="157"/>
      <c r="D113" s="157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57"/>
      <c r="S113" s="157"/>
      <c r="T113" s="158"/>
      <c r="U113" s="156"/>
      <c r="V113" s="156"/>
      <c r="W113" s="156"/>
      <c r="X113" s="156"/>
      <c r="Y113" s="156"/>
      <c r="Z113" s="156"/>
      <c r="AA113" s="156"/>
      <c r="AB113" s="156"/>
      <c r="AC113" s="156"/>
      <c r="AD113" s="156"/>
    </row>
    <row r="114" spans="1:30" s="291" customFormat="1" ht="12.75">
      <c r="A114" s="156"/>
      <c r="B114" s="284"/>
      <c r="C114" s="157"/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57"/>
      <c r="S114" s="157"/>
      <c r="T114" s="158"/>
      <c r="U114" s="156"/>
      <c r="V114" s="156"/>
      <c r="W114" s="156"/>
      <c r="X114" s="156"/>
      <c r="Y114" s="156"/>
      <c r="Z114" s="156"/>
      <c r="AA114" s="156"/>
      <c r="AB114" s="156"/>
      <c r="AC114" s="156"/>
      <c r="AD114" s="156"/>
    </row>
    <row r="115" spans="1:30" s="165" customFormat="1" ht="12.75">
      <c r="A115" s="156"/>
      <c r="B115" s="284"/>
      <c r="C115" s="157"/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  <c r="T115" s="158"/>
      <c r="U115" s="156"/>
      <c r="V115" s="156"/>
      <c r="W115" s="156"/>
      <c r="X115" s="156"/>
      <c r="Y115" s="156"/>
      <c r="Z115" s="156"/>
      <c r="AA115" s="156"/>
      <c r="AB115" s="156"/>
      <c r="AC115" s="156"/>
      <c r="AD115" s="156"/>
    </row>
    <row r="116" spans="1:30" s="165" customFormat="1" ht="12.75">
      <c r="A116" s="156"/>
      <c r="B116" s="284"/>
      <c r="C116" s="157"/>
      <c r="D116" s="157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  <c r="T116" s="158"/>
      <c r="U116" s="156"/>
      <c r="V116" s="156"/>
      <c r="W116" s="156"/>
      <c r="X116" s="156"/>
      <c r="Y116" s="156"/>
      <c r="Z116" s="156"/>
      <c r="AA116" s="156"/>
      <c r="AB116" s="156"/>
      <c r="AC116" s="156"/>
      <c r="AD116" s="156"/>
    </row>
    <row r="117" spans="1:30" s="165" customFormat="1" ht="12.75">
      <c r="A117" s="156"/>
      <c r="B117" s="284"/>
      <c r="C117" s="157"/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  <c r="R117" s="157"/>
      <c r="S117" s="157"/>
      <c r="T117" s="158"/>
      <c r="U117" s="156"/>
      <c r="V117" s="156"/>
      <c r="W117" s="156"/>
      <c r="X117" s="156"/>
      <c r="Y117" s="156"/>
      <c r="Z117" s="156"/>
      <c r="AA117" s="156"/>
      <c r="AB117" s="156"/>
      <c r="AC117" s="156"/>
      <c r="AD117" s="156"/>
    </row>
    <row r="118" spans="1:30" s="289" customFormat="1" ht="12.75">
      <c r="A118" s="156"/>
      <c r="B118" s="284"/>
      <c r="C118" s="157"/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  <c r="R118" s="157"/>
      <c r="S118" s="157"/>
      <c r="T118" s="158"/>
      <c r="U118" s="156"/>
      <c r="V118" s="156"/>
      <c r="W118" s="156"/>
      <c r="X118" s="156"/>
      <c r="Y118" s="156"/>
      <c r="Z118" s="156"/>
      <c r="AA118" s="156"/>
      <c r="AB118" s="156"/>
      <c r="AC118" s="156"/>
      <c r="AD118" s="156"/>
    </row>
    <row r="119" spans="1:30" s="165" customFormat="1" ht="12.75">
      <c r="A119" s="156"/>
      <c r="B119" s="284"/>
      <c r="C119" s="157"/>
      <c r="D119" s="157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  <c r="R119" s="157"/>
      <c r="S119" s="157"/>
      <c r="T119" s="158"/>
      <c r="U119" s="156"/>
      <c r="V119" s="156"/>
      <c r="W119" s="156"/>
      <c r="X119" s="156"/>
      <c r="Y119" s="156"/>
      <c r="Z119" s="156"/>
      <c r="AA119" s="156"/>
      <c r="AB119" s="156"/>
      <c r="AC119" s="156"/>
      <c r="AD119" s="156"/>
    </row>
    <row r="120" spans="1:30" s="165" customFormat="1" ht="12.75">
      <c r="A120" s="156"/>
      <c r="B120" s="284"/>
      <c r="C120" s="157"/>
      <c r="D120" s="157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  <c r="R120" s="157"/>
      <c r="S120" s="157"/>
      <c r="T120" s="158"/>
      <c r="U120" s="156"/>
      <c r="V120" s="156"/>
      <c r="W120" s="156"/>
      <c r="X120" s="156"/>
      <c r="Y120" s="156"/>
      <c r="Z120" s="156"/>
      <c r="AA120" s="156"/>
      <c r="AB120" s="156"/>
      <c r="AC120" s="156"/>
      <c r="AD120" s="156"/>
    </row>
    <row r="121" spans="1:30" s="165" customFormat="1" ht="12.75">
      <c r="A121" s="156"/>
      <c r="B121" s="284"/>
      <c r="C121" s="157"/>
      <c r="D121" s="157"/>
      <c r="E121" s="157"/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  <c r="P121" s="157"/>
      <c r="Q121" s="157"/>
      <c r="R121" s="157"/>
      <c r="S121" s="157"/>
      <c r="T121" s="158"/>
      <c r="U121" s="156"/>
      <c r="V121" s="156"/>
      <c r="W121" s="156"/>
      <c r="X121" s="156"/>
      <c r="Y121" s="156"/>
      <c r="Z121" s="156"/>
      <c r="AA121" s="156"/>
      <c r="AB121" s="156"/>
      <c r="AC121" s="156"/>
      <c r="AD121" s="156"/>
    </row>
    <row r="122" spans="1:30" s="165" customFormat="1" ht="12.75">
      <c r="A122" s="156"/>
      <c r="B122" s="284"/>
      <c r="C122" s="157"/>
      <c r="D122" s="157"/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  <c r="R122" s="157"/>
      <c r="S122" s="157"/>
      <c r="T122" s="158"/>
      <c r="U122" s="156"/>
      <c r="V122" s="156"/>
      <c r="W122" s="156"/>
      <c r="X122" s="156"/>
      <c r="Y122" s="156"/>
      <c r="Z122" s="156"/>
      <c r="AA122" s="156"/>
      <c r="AB122" s="156"/>
      <c r="AC122" s="156"/>
      <c r="AD122" s="156"/>
    </row>
    <row r="123" spans="1:30" s="165" customFormat="1" ht="12.75">
      <c r="A123" s="156"/>
      <c r="B123" s="284"/>
      <c r="C123" s="157"/>
      <c r="D123" s="157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  <c r="R123" s="157"/>
      <c r="S123" s="157"/>
      <c r="T123" s="158"/>
      <c r="U123" s="156"/>
      <c r="V123" s="156"/>
      <c r="W123" s="156"/>
      <c r="X123" s="156"/>
      <c r="Y123" s="156"/>
      <c r="Z123" s="156"/>
      <c r="AA123" s="156"/>
      <c r="AB123" s="156"/>
      <c r="AC123" s="156"/>
      <c r="AD123" s="156"/>
    </row>
    <row r="124" spans="1:30" s="165" customFormat="1" ht="12.75">
      <c r="A124" s="156"/>
      <c r="B124" s="284"/>
      <c r="C124" s="157"/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  <c r="R124" s="157"/>
      <c r="S124" s="157"/>
      <c r="T124" s="158"/>
      <c r="U124" s="156"/>
      <c r="V124" s="156"/>
      <c r="W124" s="156"/>
      <c r="X124" s="156"/>
      <c r="Y124" s="156"/>
      <c r="Z124" s="156"/>
      <c r="AA124" s="156"/>
      <c r="AB124" s="156"/>
      <c r="AC124" s="156"/>
      <c r="AD124" s="156"/>
    </row>
    <row r="125" spans="1:30" s="165" customFormat="1" ht="12.75">
      <c r="A125" s="156"/>
      <c r="B125" s="284"/>
      <c r="C125" s="157"/>
      <c r="D125" s="157"/>
      <c r="E125" s="157"/>
      <c r="F125" s="157"/>
      <c r="G125" s="157"/>
      <c r="H125" s="157"/>
      <c r="I125" s="157"/>
      <c r="J125" s="157"/>
      <c r="K125" s="157"/>
      <c r="L125" s="157"/>
      <c r="M125" s="157"/>
      <c r="N125" s="157"/>
      <c r="O125" s="157"/>
      <c r="P125" s="157"/>
      <c r="Q125" s="157"/>
      <c r="R125" s="157"/>
      <c r="S125" s="157"/>
      <c r="T125" s="158"/>
      <c r="U125" s="156"/>
      <c r="V125" s="156"/>
      <c r="W125" s="156"/>
      <c r="X125" s="156"/>
      <c r="Y125" s="156"/>
      <c r="Z125" s="156"/>
      <c r="AA125" s="156"/>
      <c r="AB125" s="156"/>
      <c r="AC125" s="156"/>
      <c r="AD125" s="156"/>
    </row>
    <row r="126" spans="1:30" s="165" customFormat="1" ht="12.75">
      <c r="A126" s="156"/>
      <c r="B126" s="284"/>
      <c r="C126" s="157"/>
      <c r="D126" s="157"/>
      <c r="E126" s="157"/>
      <c r="F126" s="157"/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  <c r="R126" s="157"/>
      <c r="S126" s="157"/>
      <c r="T126" s="158"/>
      <c r="U126" s="156"/>
      <c r="V126" s="156"/>
      <c r="W126" s="156"/>
      <c r="X126" s="156"/>
      <c r="Y126" s="156"/>
      <c r="Z126" s="156"/>
      <c r="AA126" s="156"/>
      <c r="AB126" s="156"/>
      <c r="AC126" s="156"/>
      <c r="AD126" s="156"/>
    </row>
    <row r="127" spans="1:30" s="289" customFormat="1" ht="12.75">
      <c r="A127" s="156"/>
      <c r="B127" s="284"/>
      <c r="C127" s="157"/>
      <c r="D127" s="157"/>
      <c r="E127" s="157"/>
      <c r="F127" s="157"/>
      <c r="G127" s="157"/>
      <c r="H127" s="157"/>
      <c r="I127" s="157"/>
      <c r="J127" s="157"/>
      <c r="K127" s="157"/>
      <c r="L127" s="157"/>
      <c r="M127" s="157"/>
      <c r="N127" s="157"/>
      <c r="O127" s="157"/>
      <c r="P127" s="157"/>
      <c r="Q127" s="157"/>
      <c r="R127" s="157"/>
      <c r="S127" s="157"/>
      <c r="T127" s="158"/>
      <c r="U127" s="156"/>
      <c r="V127" s="156"/>
      <c r="W127" s="156"/>
      <c r="X127" s="156"/>
      <c r="Y127" s="156"/>
      <c r="Z127" s="156"/>
      <c r="AA127" s="156"/>
      <c r="AB127" s="156"/>
      <c r="AC127" s="156"/>
      <c r="AD127" s="156"/>
    </row>
    <row r="128" spans="1:30" s="289" customFormat="1" ht="12.75">
      <c r="A128" s="156"/>
      <c r="B128" s="284"/>
      <c r="C128" s="157"/>
      <c r="D128" s="157"/>
      <c r="E128" s="157"/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  <c r="P128" s="157"/>
      <c r="Q128" s="157"/>
      <c r="R128" s="157"/>
      <c r="S128" s="157"/>
      <c r="T128" s="158"/>
      <c r="U128" s="156"/>
      <c r="V128" s="156"/>
      <c r="W128" s="156"/>
      <c r="X128" s="156"/>
      <c r="Y128" s="156"/>
      <c r="Z128" s="156"/>
      <c r="AA128" s="156"/>
      <c r="AB128" s="156"/>
      <c r="AC128" s="156"/>
      <c r="AD128" s="156"/>
    </row>
    <row r="129" spans="1:30" s="289" customFormat="1" ht="12.75">
      <c r="A129" s="156"/>
      <c r="B129" s="284"/>
      <c r="C129" s="157"/>
      <c r="D129" s="157"/>
      <c r="E129" s="157"/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  <c r="Q129" s="157"/>
      <c r="R129" s="157"/>
      <c r="S129" s="157"/>
      <c r="T129" s="158"/>
      <c r="U129" s="156"/>
      <c r="V129" s="156"/>
      <c r="W129" s="156"/>
      <c r="X129" s="156"/>
      <c r="Y129" s="156"/>
      <c r="Z129" s="156"/>
      <c r="AA129" s="156"/>
      <c r="AB129" s="156"/>
      <c r="AC129" s="156"/>
      <c r="AD129" s="156"/>
    </row>
    <row r="130" spans="1:30" s="289" customFormat="1" ht="12.75">
      <c r="A130" s="156"/>
      <c r="B130" s="284"/>
      <c r="C130" s="157"/>
      <c r="D130" s="157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  <c r="R130" s="157"/>
      <c r="S130" s="157"/>
      <c r="T130" s="158"/>
      <c r="U130" s="156"/>
      <c r="V130" s="156"/>
      <c r="W130" s="156"/>
      <c r="X130" s="156"/>
      <c r="Y130" s="156"/>
      <c r="Z130" s="156"/>
      <c r="AA130" s="156"/>
      <c r="AB130" s="156"/>
      <c r="AC130" s="156"/>
      <c r="AD130" s="156"/>
    </row>
    <row r="131" spans="1:30" s="289" customFormat="1" ht="12.75">
      <c r="A131" s="156"/>
      <c r="B131" s="284"/>
      <c r="C131" s="157"/>
      <c r="D131" s="157"/>
      <c r="E131" s="157"/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  <c r="Q131" s="157"/>
      <c r="R131" s="157"/>
      <c r="S131" s="157"/>
      <c r="T131" s="158"/>
      <c r="U131" s="156"/>
      <c r="V131" s="156"/>
      <c r="W131" s="156"/>
      <c r="X131" s="156"/>
      <c r="Y131" s="156"/>
      <c r="Z131" s="156"/>
      <c r="AA131" s="156"/>
      <c r="AB131" s="156"/>
      <c r="AC131" s="156"/>
      <c r="AD131" s="156"/>
    </row>
    <row r="132" spans="1:30" s="165" customFormat="1" ht="12.75">
      <c r="A132" s="156"/>
      <c r="B132" s="284"/>
      <c r="C132" s="157"/>
      <c r="D132" s="157"/>
      <c r="E132" s="157"/>
      <c r="F132" s="157"/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  <c r="R132" s="157"/>
      <c r="S132" s="157"/>
      <c r="T132" s="158"/>
      <c r="U132" s="156"/>
      <c r="V132" s="156"/>
      <c r="W132" s="156"/>
      <c r="X132" s="156"/>
      <c r="Y132" s="156"/>
      <c r="Z132" s="156"/>
      <c r="AA132" s="156"/>
      <c r="AB132" s="156"/>
      <c r="AC132" s="156"/>
      <c r="AD132" s="156"/>
    </row>
    <row r="133" spans="1:30" s="165" customFormat="1" ht="12.75">
      <c r="A133" s="156"/>
      <c r="B133" s="284"/>
      <c r="C133" s="157"/>
      <c r="D133" s="157"/>
      <c r="E133" s="157"/>
      <c r="F133" s="157"/>
      <c r="G133" s="157"/>
      <c r="H133" s="157"/>
      <c r="I133" s="157"/>
      <c r="J133" s="157"/>
      <c r="K133" s="157"/>
      <c r="L133" s="157"/>
      <c r="M133" s="157"/>
      <c r="N133" s="157"/>
      <c r="O133" s="157"/>
      <c r="P133" s="157"/>
      <c r="Q133" s="157"/>
      <c r="R133" s="157"/>
      <c r="S133" s="157"/>
      <c r="T133" s="158"/>
      <c r="U133" s="156"/>
      <c r="V133" s="156"/>
      <c r="W133" s="156"/>
      <c r="X133" s="156"/>
      <c r="Y133" s="156"/>
      <c r="Z133" s="156"/>
      <c r="AA133" s="156"/>
      <c r="AB133" s="156"/>
      <c r="AC133" s="156"/>
      <c r="AD133" s="156"/>
    </row>
    <row r="134" spans="1:30" s="165" customFormat="1" ht="12.75">
      <c r="A134" s="156"/>
      <c r="B134" s="284"/>
      <c r="C134" s="157"/>
      <c r="D134" s="157"/>
      <c r="E134" s="157"/>
      <c r="F134" s="157"/>
      <c r="G134" s="157"/>
      <c r="H134" s="157"/>
      <c r="I134" s="157"/>
      <c r="J134" s="157"/>
      <c r="K134" s="157"/>
      <c r="L134" s="157"/>
      <c r="M134" s="157"/>
      <c r="N134" s="157"/>
      <c r="O134" s="157"/>
      <c r="P134" s="157"/>
      <c r="Q134" s="157"/>
      <c r="R134" s="157"/>
      <c r="S134" s="157"/>
      <c r="T134" s="158"/>
      <c r="U134" s="156"/>
      <c r="V134" s="156"/>
      <c r="W134" s="156"/>
      <c r="X134" s="156"/>
      <c r="Y134" s="156"/>
      <c r="Z134" s="156"/>
      <c r="AA134" s="156"/>
      <c r="AB134" s="156"/>
      <c r="AC134" s="156"/>
      <c r="AD134" s="156"/>
    </row>
    <row r="135" spans="1:30" s="165" customFormat="1" ht="12.75">
      <c r="A135" s="156"/>
      <c r="B135" s="284"/>
      <c r="C135" s="157"/>
      <c r="D135" s="157"/>
      <c r="E135" s="157"/>
      <c r="F135" s="157"/>
      <c r="G135" s="157"/>
      <c r="H135" s="157"/>
      <c r="I135" s="157"/>
      <c r="J135" s="157"/>
      <c r="K135" s="157"/>
      <c r="L135" s="157"/>
      <c r="M135" s="157"/>
      <c r="N135" s="157"/>
      <c r="O135" s="157"/>
      <c r="P135" s="157"/>
      <c r="Q135" s="157"/>
      <c r="R135" s="157"/>
      <c r="S135" s="157"/>
      <c r="T135" s="158"/>
      <c r="U135" s="156"/>
      <c r="V135" s="156"/>
      <c r="W135" s="156"/>
      <c r="X135" s="156"/>
      <c r="Y135" s="156"/>
      <c r="Z135" s="156"/>
      <c r="AA135" s="156"/>
      <c r="AB135" s="156"/>
      <c r="AC135" s="156"/>
      <c r="AD135" s="156"/>
    </row>
    <row r="136" spans="1:30" s="165" customFormat="1" ht="12.75">
      <c r="A136" s="156"/>
      <c r="B136" s="284"/>
      <c r="C136" s="157"/>
      <c r="D136" s="157"/>
      <c r="E136" s="157"/>
      <c r="F136" s="157"/>
      <c r="G136" s="157"/>
      <c r="H136" s="157"/>
      <c r="I136" s="157"/>
      <c r="J136" s="157"/>
      <c r="K136" s="157"/>
      <c r="L136" s="157"/>
      <c r="M136" s="157"/>
      <c r="N136" s="157"/>
      <c r="O136" s="157"/>
      <c r="P136" s="157"/>
      <c r="Q136" s="157"/>
      <c r="R136" s="157"/>
      <c r="S136" s="157"/>
      <c r="T136" s="158"/>
      <c r="U136" s="156"/>
      <c r="V136" s="156"/>
      <c r="W136" s="156"/>
      <c r="X136" s="156"/>
      <c r="Y136" s="156"/>
      <c r="Z136" s="156"/>
      <c r="AA136" s="156"/>
      <c r="AB136" s="156"/>
      <c r="AC136" s="156"/>
      <c r="AD136" s="156"/>
    </row>
    <row r="137" spans="1:30" s="165" customFormat="1" ht="12.75">
      <c r="A137" s="156"/>
      <c r="B137" s="284"/>
      <c r="C137" s="157"/>
      <c r="D137" s="157"/>
      <c r="E137" s="157"/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  <c r="Q137" s="157"/>
      <c r="R137" s="157"/>
      <c r="S137" s="157"/>
      <c r="T137" s="158"/>
      <c r="U137" s="156"/>
      <c r="V137" s="156"/>
      <c r="W137" s="156"/>
      <c r="X137" s="156"/>
      <c r="Y137" s="156"/>
      <c r="Z137" s="156"/>
      <c r="AA137" s="156"/>
      <c r="AB137" s="156"/>
      <c r="AC137" s="156"/>
      <c r="AD137" s="156"/>
    </row>
    <row r="138" spans="1:30" s="165" customFormat="1" ht="12.75">
      <c r="A138" s="156"/>
      <c r="B138" s="284"/>
      <c r="C138" s="157"/>
      <c r="D138" s="157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  <c r="R138" s="157"/>
      <c r="S138" s="157"/>
      <c r="T138" s="158"/>
      <c r="U138" s="156"/>
      <c r="V138" s="156"/>
      <c r="W138" s="156"/>
      <c r="X138" s="156"/>
      <c r="Y138" s="156"/>
      <c r="Z138" s="156"/>
      <c r="AA138" s="156"/>
      <c r="AB138" s="156"/>
      <c r="AC138" s="156"/>
      <c r="AD138" s="156"/>
    </row>
    <row r="139" spans="1:30" s="165" customFormat="1" ht="12.75">
      <c r="A139" s="156"/>
      <c r="B139" s="284"/>
      <c r="C139" s="157"/>
      <c r="D139" s="157"/>
      <c r="E139" s="157"/>
      <c r="F139" s="157"/>
      <c r="G139" s="157"/>
      <c r="H139" s="157"/>
      <c r="I139" s="157"/>
      <c r="J139" s="157"/>
      <c r="K139" s="157"/>
      <c r="L139" s="157"/>
      <c r="M139" s="157"/>
      <c r="N139" s="157"/>
      <c r="O139" s="157"/>
      <c r="P139" s="157"/>
      <c r="Q139" s="157"/>
      <c r="R139" s="157"/>
      <c r="S139" s="157"/>
      <c r="T139" s="158"/>
      <c r="U139" s="156"/>
      <c r="V139" s="156"/>
      <c r="W139" s="156"/>
      <c r="X139" s="156"/>
      <c r="Y139" s="156"/>
      <c r="Z139" s="156"/>
      <c r="AA139" s="156"/>
      <c r="AB139" s="156"/>
      <c r="AC139" s="156"/>
      <c r="AD139" s="156"/>
    </row>
    <row r="140" spans="1:30" s="165" customFormat="1" ht="12.75">
      <c r="A140" s="156"/>
      <c r="B140" s="284"/>
      <c r="C140" s="157"/>
      <c r="D140" s="157"/>
      <c r="E140" s="157"/>
      <c r="F140" s="157"/>
      <c r="G140" s="157"/>
      <c r="H140" s="157"/>
      <c r="I140" s="157"/>
      <c r="J140" s="157"/>
      <c r="K140" s="157"/>
      <c r="L140" s="157"/>
      <c r="M140" s="157"/>
      <c r="N140" s="157"/>
      <c r="O140" s="157"/>
      <c r="P140" s="157"/>
      <c r="Q140" s="157"/>
      <c r="R140" s="157"/>
      <c r="S140" s="157"/>
      <c r="T140" s="158"/>
      <c r="U140" s="156"/>
      <c r="V140" s="156"/>
      <c r="W140" s="156"/>
      <c r="X140" s="156"/>
      <c r="Y140" s="156"/>
      <c r="Z140" s="156"/>
      <c r="AA140" s="156"/>
      <c r="AB140" s="156"/>
      <c r="AC140" s="156"/>
      <c r="AD140" s="156"/>
    </row>
    <row r="141" spans="1:30" s="289" customFormat="1" ht="12.75">
      <c r="A141" s="156"/>
      <c r="B141" s="284"/>
      <c r="C141" s="157"/>
      <c r="D141" s="157"/>
      <c r="E141" s="157"/>
      <c r="F141" s="157"/>
      <c r="G141" s="157"/>
      <c r="H141" s="157"/>
      <c r="I141" s="157"/>
      <c r="J141" s="157"/>
      <c r="K141" s="157"/>
      <c r="L141" s="157"/>
      <c r="M141" s="157"/>
      <c r="N141" s="157"/>
      <c r="O141" s="157"/>
      <c r="P141" s="157"/>
      <c r="Q141" s="157"/>
      <c r="R141" s="157"/>
      <c r="S141" s="157"/>
      <c r="T141" s="158"/>
      <c r="U141" s="156"/>
      <c r="V141" s="156"/>
      <c r="W141" s="156"/>
      <c r="X141" s="156"/>
      <c r="Y141" s="156"/>
      <c r="Z141" s="156"/>
      <c r="AA141" s="156"/>
      <c r="AB141" s="156"/>
      <c r="AC141" s="156"/>
      <c r="AD141" s="156"/>
    </row>
    <row r="142" spans="1:30" s="289" customFormat="1" ht="12.75">
      <c r="A142" s="156"/>
      <c r="B142" s="284"/>
      <c r="C142" s="157"/>
      <c r="D142" s="157"/>
      <c r="E142" s="157"/>
      <c r="F142" s="157"/>
      <c r="G142" s="157"/>
      <c r="H142" s="157"/>
      <c r="I142" s="157"/>
      <c r="J142" s="157"/>
      <c r="K142" s="157"/>
      <c r="L142" s="157"/>
      <c r="M142" s="157"/>
      <c r="N142" s="157"/>
      <c r="O142" s="157"/>
      <c r="P142" s="157"/>
      <c r="Q142" s="157"/>
      <c r="R142" s="157"/>
      <c r="S142" s="157"/>
      <c r="T142" s="158"/>
      <c r="U142" s="156"/>
      <c r="V142" s="156"/>
      <c r="W142" s="156"/>
      <c r="X142" s="156"/>
      <c r="Y142" s="156"/>
      <c r="Z142" s="156"/>
      <c r="AA142" s="156"/>
      <c r="AB142" s="156"/>
      <c r="AC142" s="156"/>
      <c r="AD142" s="156"/>
    </row>
    <row r="143" spans="1:30" s="289" customFormat="1" ht="12.75">
      <c r="A143" s="156"/>
      <c r="B143" s="284"/>
      <c r="C143" s="157"/>
      <c r="D143" s="157"/>
      <c r="E143" s="157"/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  <c r="R143" s="157"/>
      <c r="S143" s="157"/>
      <c r="T143" s="158"/>
      <c r="U143" s="156"/>
      <c r="V143" s="156"/>
      <c r="W143" s="156"/>
      <c r="X143" s="156"/>
      <c r="Y143" s="156"/>
      <c r="Z143" s="156"/>
      <c r="AA143" s="156"/>
      <c r="AB143" s="156"/>
      <c r="AC143" s="156"/>
      <c r="AD143" s="156"/>
    </row>
    <row r="144" spans="1:30" s="165" customFormat="1" ht="12.75">
      <c r="A144" s="156"/>
      <c r="B144" s="284"/>
      <c r="C144" s="157"/>
      <c r="D144" s="157"/>
      <c r="E144" s="157"/>
      <c r="F144" s="157"/>
      <c r="G144" s="157"/>
      <c r="H144" s="157"/>
      <c r="I144" s="157"/>
      <c r="J144" s="157"/>
      <c r="K144" s="157"/>
      <c r="L144" s="157"/>
      <c r="M144" s="157"/>
      <c r="N144" s="157"/>
      <c r="O144" s="157"/>
      <c r="P144" s="157"/>
      <c r="Q144" s="157"/>
      <c r="R144" s="157"/>
      <c r="S144" s="157"/>
      <c r="T144" s="158"/>
      <c r="U144" s="156"/>
      <c r="V144" s="156"/>
      <c r="W144" s="156"/>
      <c r="X144" s="156"/>
      <c r="Y144" s="156"/>
      <c r="Z144" s="156"/>
      <c r="AA144" s="156"/>
      <c r="AB144" s="156"/>
      <c r="AC144" s="156"/>
      <c r="AD144" s="156"/>
    </row>
    <row r="145" spans="1:30" s="165" customFormat="1" ht="12.75">
      <c r="A145" s="156"/>
      <c r="B145" s="284"/>
      <c r="C145" s="157"/>
      <c r="D145" s="157"/>
      <c r="E145" s="157"/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  <c r="R145" s="157"/>
      <c r="S145" s="157"/>
      <c r="T145" s="158"/>
      <c r="U145" s="156"/>
      <c r="V145" s="156"/>
      <c r="W145" s="156"/>
      <c r="X145" s="156"/>
      <c r="Y145" s="156"/>
      <c r="Z145" s="156"/>
      <c r="AA145" s="156"/>
      <c r="AB145" s="156"/>
      <c r="AC145" s="156"/>
      <c r="AD145" s="156"/>
    </row>
    <row r="146" spans="1:30" s="165" customFormat="1" ht="12.75">
      <c r="A146" s="156"/>
      <c r="B146" s="284"/>
      <c r="C146" s="157"/>
      <c r="D146" s="157"/>
      <c r="E146" s="157"/>
      <c r="F146" s="157"/>
      <c r="G146" s="157"/>
      <c r="H146" s="157"/>
      <c r="I146" s="157"/>
      <c r="J146" s="157"/>
      <c r="K146" s="157"/>
      <c r="L146" s="157"/>
      <c r="M146" s="157"/>
      <c r="N146" s="157"/>
      <c r="O146" s="157"/>
      <c r="P146" s="157"/>
      <c r="Q146" s="157"/>
      <c r="R146" s="157"/>
      <c r="S146" s="157"/>
      <c r="T146" s="158"/>
      <c r="U146" s="156"/>
      <c r="V146" s="156"/>
      <c r="W146" s="156"/>
      <c r="X146" s="156"/>
      <c r="Y146" s="156"/>
      <c r="Z146" s="156"/>
      <c r="AA146" s="156"/>
      <c r="AB146" s="156"/>
      <c r="AC146" s="156"/>
      <c r="AD146" s="156"/>
    </row>
    <row r="147" spans="1:30" s="165" customFormat="1" ht="12.75">
      <c r="A147" s="156"/>
      <c r="B147" s="284"/>
      <c r="C147" s="157"/>
      <c r="D147" s="157"/>
      <c r="E147" s="157"/>
      <c r="F147" s="157"/>
      <c r="G147" s="157"/>
      <c r="H147" s="157"/>
      <c r="I147" s="157"/>
      <c r="J147" s="157"/>
      <c r="K147" s="157"/>
      <c r="L147" s="157"/>
      <c r="M147" s="157"/>
      <c r="N147" s="157"/>
      <c r="O147" s="157"/>
      <c r="P147" s="157"/>
      <c r="Q147" s="157"/>
      <c r="R147" s="157"/>
      <c r="S147" s="157"/>
      <c r="T147" s="158"/>
      <c r="U147" s="156"/>
      <c r="V147" s="156"/>
      <c r="W147" s="156"/>
      <c r="X147" s="156"/>
      <c r="Y147" s="156"/>
      <c r="Z147" s="156"/>
      <c r="AA147" s="156"/>
      <c r="AB147" s="156"/>
      <c r="AC147" s="156"/>
      <c r="AD147" s="156"/>
    </row>
    <row r="148" spans="1:30" s="165" customFormat="1" ht="12.75">
      <c r="A148" s="156"/>
      <c r="B148" s="284"/>
      <c r="C148" s="157"/>
      <c r="D148" s="157"/>
      <c r="E148" s="157"/>
      <c r="F148" s="157"/>
      <c r="G148" s="157"/>
      <c r="H148" s="157"/>
      <c r="I148" s="157"/>
      <c r="J148" s="157"/>
      <c r="K148" s="157"/>
      <c r="L148" s="157"/>
      <c r="M148" s="157"/>
      <c r="N148" s="157"/>
      <c r="O148" s="157"/>
      <c r="P148" s="157"/>
      <c r="Q148" s="157"/>
      <c r="R148" s="157"/>
      <c r="S148" s="157"/>
      <c r="T148" s="158"/>
      <c r="U148" s="156"/>
      <c r="V148" s="156"/>
      <c r="W148" s="156"/>
      <c r="X148" s="156"/>
      <c r="Y148" s="156"/>
      <c r="Z148" s="156"/>
      <c r="AA148" s="156"/>
      <c r="AB148" s="156"/>
      <c r="AC148" s="156"/>
      <c r="AD148" s="156"/>
    </row>
    <row r="149" spans="1:30" s="165" customFormat="1" ht="12.75">
      <c r="A149" s="156"/>
      <c r="B149" s="284"/>
      <c r="C149" s="157"/>
      <c r="D149" s="157"/>
      <c r="E149" s="157"/>
      <c r="F149" s="157"/>
      <c r="G149" s="157"/>
      <c r="H149" s="157"/>
      <c r="I149" s="157"/>
      <c r="J149" s="157"/>
      <c r="K149" s="157"/>
      <c r="L149" s="157"/>
      <c r="M149" s="157"/>
      <c r="N149" s="157"/>
      <c r="O149" s="157"/>
      <c r="P149" s="157"/>
      <c r="Q149" s="157"/>
      <c r="R149" s="157"/>
      <c r="S149" s="157"/>
      <c r="T149" s="158"/>
      <c r="U149" s="156"/>
      <c r="V149" s="156"/>
      <c r="W149" s="156"/>
      <c r="X149" s="156"/>
      <c r="Y149" s="156"/>
      <c r="Z149" s="156"/>
      <c r="AA149" s="156"/>
      <c r="AB149" s="156"/>
      <c r="AC149" s="156"/>
      <c r="AD149" s="156"/>
    </row>
    <row r="150" spans="1:30" s="165" customFormat="1" ht="12.75">
      <c r="A150" s="156"/>
      <c r="B150" s="284"/>
      <c r="C150" s="157"/>
      <c r="D150" s="157"/>
      <c r="E150" s="157"/>
      <c r="F150" s="157"/>
      <c r="G150" s="157"/>
      <c r="H150" s="157"/>
      <c r="I150" s="157"/>
      <c r="J150" s="157"/>
      <c r="K150" s="157"/>
      <c r="L150" s="157"/>
      <c r="M150" s="157"/>
      <c r="N150" s="157"/>
      <c r="O150" s="157"/>
      <c r="P150" s="157"/>
      <c r="Q150" s="157"/>
      <c r="R150" s="157"/>
      <c r="S150" s="157"/>
      <c r="T150" s="158"/>
      <c r="U150" s="156"/>
      <c r="V150" s="156"/>
      <c r="W150" s="156"/>
      <c r="X150" s="156"/>
      <c r="Y150" s="156"/>
      <c r="Z150" s="156"/>
      <c r="AA150" s="156"/>
      <c r="AB150" s="156"/>
      <c r="AC150" s="156"/>
      <c r="AD150" s="156"/>
    </row>
    <row r="151" spans="1:30" s="289" customFormat="1" ht="12.75">
      <c r="A151" s="156"/>
      <c r="B151" s="284"/>
      <c r="C151" s="157"/>
      <c r="D151" s="157"/>
      <c r="E151" s="157"/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  <c r="R151" s="157"/>
      <c r="S151" s="157"/>
      <c r="T151" s="158"/>
      <c r="U151" s="156"/>
      <c r="V151" s="156"/>
      <c r="W151" s="156"/>
      <c r="X151" s="156"/>
      <c r="Y151" s="156"/>
      <c r="Z151" s="156"/>
      <c r="AA151" s="156"/>
      <c r="AB151" s="156"/>
      <c r="AC151" s="156"/>
      <c r="AD151" s="156"/>
    </row>
    <row r="152" spans="1:30" s="165" customFormat="1" ht="12.75">
      <c r="A152" s="156"/>
      <c r="B152" s="284"/>
      <c r="C152" s="157"/>
      <c r="D152" s="157"/>
      <c r="E152" s="157"/>
      <c r="F152" s="157"/>
      <c r="G152" s="157"/>
      <c r="H152" s="157"/>
      <c r="I152" s="157"/>
      <c r="J152" s="157"/>
      <c r="K152" s="157"/>
      <c r="L152" s="157"/>
      <c r="M152" s="157"/>
      <c r="N152" s="157"/>
      <c r="O152" s="157"/>
      <c r="P152" s="157"/>
      <c r="Q152" s="157"/>
      <c r="R152" s="157"/>
      <c r="S152" s="157"/>
      <c r="T152" s="158"/>
      <c r="U152" s="156"/>
      <c r="V152" s="156"/>
      <c r="W152" s="156"/>
      <c r="X152" s="156"/>
      <c r="Y152" s="156"/>
      <c r="Z152" s="156"/>
      <c r="AA152" s="156"/>
      <c r="AB152" s="156"/>
      <c r="AC152" s="156"/>
      <c r="AD152" s="156"/>
    </row>
    <row r="153" spans="1:30" s="165" customFormat="1" ht="12.75">
      <c r="A153" s="156"/>
      <c r="B153" s="284"/>
      <c r="C153" s="157"/>
      <c r="D153" s="157"/>
      <c r="E153" s="157"/>
      <c r="F153" s="157"/>
      <c r="G153" s="157"/>
      <c r="H153" s="157"/>
      <c r="I153" s="157"/>
      <c r="J153" s="157"/>
      <c r="K153" s="157"/>
      <c r="L153" s="157"/>
      <c r="M153" s="157"/>
      <c r="N153" s="157"/>
      <c r="O153" s="157"/>
      <c r="P153" s="157"/>
      <c r="Q153" s="157"/>
      <c r="R153" s="157"/>
      <c r="S153" s="157"/>
      <c r="T153" s="158"/>
      <c r="U153" s="156"/>
      <c r="V153" s="156"/>
      <c r="W153" s="156"/>
      <c r="X153" s="156"/>
      <c r="Y153" s="156"/>
      <c r="Z153" s="156"/>
      <c r="AA153" s="156"/>
      <c r="AB153" s="156"/>
      <c r="AC153" s="156"/>
      <c r="AD153" s="156"/>
    </row>
    <row r="154" spans="1:30" s="165" customFormat="1" ht="12.75">
      <c r="A154" s="156"/>
      <c r="B154" s="284"/>
      <c r="C154" s="157"/>
      <c r="D154" s="157"/>
      <c r="E154" s="157"/>
      <c r="F154" s="157"/>
      <c r="G154" s="157"/>
      <c r="H154" s="157"/>
      <c r="I154" s="157"/>
      <c r="J154" s="157"/>
      <c r="K154" s="157"/>
      <c r="L154" s="157"/>
      <c r="M154" s="157"/>
      <c r="N154" s="157"/>
      <c r="O154" s="157"/>
      <c r="P154" s="157"/>
      <c r="Q154" s="157"/>
      <c r="R154" s="157"/>
      <c r="S154" s="157"/>
      <c r="T154" s="158"/>
      <c r="U154" s="156"/>
      <c r="V154" s="156"/>
      <c r="W154" s="156"/>
      <c r="X154" s="156"/>
      <c r="Y154" s="156"/>
      <c r="Z154" s="156"/>
      <c r="AA154" s="156"/>
      <c r="AB154" s="156"/>
      <c r="AC154" s="156"/>
      <c r="AD154" s="156"/>
    </row>
    <row r="155" spans="1:30" s="165" customFormat="1" ht="12.75">
      <c r="A155" s="156"/>
      <c r="B155" s="284"/>
      <c r="C155" s="157"/>
      <c r="D155" s="157"/>
      <c r="E155" s="157"/>
      <c r="F155" s="157"/>
      <c r="G155" s="157"/>
      <c r="H155" s="157"/>
      <c r="I155" s="157"/>
      <c r="J155" s="157"/>
      <c r="K155" s="157"/>
      <c r="L155" s="157"/>
      <c r="M155" s="157"/>
      <c r="N155" s="157"/>
      <c r="O155" s="157"/>
      <c r="P155" s="157"/>
      <c r="Q155" s="157"/>
      <c r="R155" s="157"/>
      <c r="S155" s="157"/>
      <c r="T155" s="158"/>
      <c r="U155" s="156"/>
      <c r="V155" s="156"/>
      <c r="W155" s="156"/>
      <c r="X155" s="156"/>
      <c r="Y155" s="156"/>
      <c r="Z155" s="156"/>
      <c r="AA155" s="156"/>
      <c r="AB155" s="156"/>
      <c r="AC155" s="156"/>
      <c r="AD155" s="156"/>
    </row>
    <row r="156" spans="1:30" s="165" customFormat="1" ht="12.75">
      <c r="A156" s="156"/>
      <c r="B156" s="284"/>
      <c r="C156" s="157"/>
      <c r="D156" s="157"/>
      <c r="E156" s="157"/>
      <c r="F156" s="157"/>
      <c r="G156" s="157"/>
      <c r="H156" s="157"/>
      <c r="I156" s="157"/>
      <c r="J156" s="157"/>
      <c r="K156" s="157"/>
      <c r="L156" s="157"/>
      <c r="M156" s="157"/>
      <c r="N156" s="157"/>
      <c r="O156" s="157"/>
      <c r="P156" s="157"/>
      <c r="Q156" s="157"/>
      <c r="R156" s="157"/>
      <c r="S156" s="157"/>
      <c r="T156" s="158"/>
      <c r="U156" s="156"/>
      <c r="V156" s="156"/>
      <c r="W156" s="156"/>
      <c r="X156" s="156"/>
      <c r="Y156" s="156"/>
      <c r="Z156" s="156"/>
      <c r="AA156" s="156"/>
      <c r="AB156" s="156"/>
      <c r="AC156" s="156"/>
      <c r="AD156" s="156"/>
    </row>
    <row r="157" spans="1:30" s="165" customFormat="1" ht="12.75">
      <c r="A157" s="156"/>
      <c r="B157" s="284"/>
      <c r="C157" s="157"/>
      <c r="D157" s="157"/>
      <c r="E157" s="157"/>
      <c r="F157" s="157"/>
      <c r="G157" s="157"/>
      <c r="H157" s="157"/>
      <c r="I157" s="157"/>
      <c r="J157" s="157"/>
      <c r="K157" s="157"/>
      <c r="L157" s="157"/>
      <c r="M157" s="157"/>
      <c r="N157" s="157"/>
      <c r="O157" s="157"/>
      <c r="P157" s="157"/>
      <c r="Q157" s="157"/>
      <c r="R157" s="157"/>
      <c r="S157" s="157"/>
      <c r="T157" s="158"/>
      <c r="U157" s="156"/>
      <c r="V157" s="156"/>
      <c r="W157" s="156"/>
      <c r="X157" s="156"/>
      <c r="Y157" s="156"/>
      <c r="Z157" s="156"/>
      <c r="AA157" s="156"/>
      <c r="AB157" s="156"/>
      <c r="AC157" s="156"/>
      <c r="AD157" s="156"/>
    </row>
    <row r="158" spans="1:30" s="165" customFormat="1" ht="12.75">
      <c r="A158" s="156"/>
      <c r="B158" s="284"/>
      <c r="C158" s="157"/>
      <c r="D158" s="157"/>
      <c r="E158" s="157"/>
      <c r="F158" s="157"/>
      <c r="G158" s="157"/>
      <c r="H158" s="157"/>
      <c r="I158" s="157"/>
      <c r="J158" s="157"/>
      <c r="K158" s="157"/>
      <c r="L158" s="157"/>
      <c r="M158" s="157"/>
      <c r="N158" s="157"/>
      <c r="O158" s="157"/>
      <c r="P158" s="157"/>
      <c r="Q158" s="157"/>
      <c r="R158" s="157"/>
      <c r="S158" s="157"/>
      <c r="T158" s="158"/>
      <c r="U158" s="156"/>
      <c r="V158" s="156"/>
      <c r="W158" s="156"/>
      <c r="X158" s="156"/>
      <c r="Y158" s="156"/>
      <c r="Z158" s="156"/>
      <c r="AA158" s="156"/>
      <c r="AB158" s="156"/>
      <c r="AC158" s="156"/>
      <c r="AD158" s="156"/>
    </row>
    <row r="159" spans="1:30" s="165" customFormat="1" ht="12.75">
      <c r="A159" s="156"/>
      <c r="B159" s="284"/>
      <c r="C159" s="157"/>
      <c r="D159" s="157"/>
      <c r="E159" s="157"/>
      <c r="F159" s="157"/>
      <c r="G159" s="157"/>
      <c r="H159" s="157"/>
      <c r="I159" s="157"/>
      <c r="J159" s="157"/>
      <c r="K159" s="157"/>
      <c r="L159" s="157"/>
      <c r="M159" s="157"/>
      <c r="N159" s="157"/>
      <c r="O159" s="157"/>
      <c r="P159" s="157"/>
      <c r="Q159" s="157"/>
      <c r="R159" s="157"/>
      <c r="S159" s="157"/>
      <c r="T159" s="158"/>
      <c r="U159" s="156"/>
      <c r="V159" s="156"/>
      <c r="W159" s="156"/>
      <c r="X159" s="156"/>
      <c r="Y159" s="156"/>
      <c r="Z159" s="156"/>
      <c r="AA159" s="156"/>
      <c r="AB159" s="156"/>
      <c r="AC159" s="156"/>
      <c r="AD159" s="156"/>
    </row>
    <row r="160" spans="1:30" s="165" customFormat="1" ht="12.75">
      <c r="A160" s="156"/>
      <c r="B160" s="284"/>
      <c r="C160" s="157"/>
      <c r="D160" s="157"/>
      <c r="E160" s="157"/>
      <c r="F160" s="157"/>
      <c r="G160" s="157"/>
      <c r="H160" s="157"/>
      <c r="I160" s="157"/>
      <c r="J160" s="157"/>
      <c r="K160" s="157"/>
      <c r="L160" s="157"/>
      <c r="M160" s="157"/>
      <c r="N160" s="157"/>
      <c r="O160" s="157"/>
      <c r="P160" s="157"/>
      <c r="Q160" s="157"/>
      <c r="R160" s="157"/>
      <c r="S160" s="157"/>
      <c r="T160" s="158"/>
      <c r="U160" s="156"/>
      <c r="V160" s="156"/>
      <c r="W160" s="156"/>
      <c r="X160" s="156"/>
      <c r="Y160" s="156"/>
      <c r="Z160" s="156"/>
      <c r="AA160" s="156"/>
      <c r="AB160" s="156"/>
      <c r="AC160" s="156"/>
      <c r="AD160" s="156"/>
    </row>
  </sheetData>
  <sheetProtection/>
  <mergeCells count="92">
    <mergeCell ref="A1:B1"/>
    <mergeCell ref="A2:B2"/>
    <mergeCell ref="A3:L3"/>
    <mergeCell ref="A4:A5"/>
    <mergeCell ref="B4:B5"/>
    <mergeCell ref="C4:N4"/>
    <mergeCell ref="U4:W5"/>
    <mergeCell ref="X4:Z5"/>
    <mergeCell ref="AA4:AC5"/>
    <mergeCell ref="AC6:AE6"/>
    <mergeCell ref="O4:R4"/>
    <mergeCell ref="A48:B48"/>
    <mergeCell ref="A6:B6"/>
    <mergeCell ref="AD4:AD5"/>
    <mergeCell ref="AE4:AE5"/>
    <mergeCell ref="O6:T6"/>
    <mergeCell ref="A8:B8"/>
    <mergeCell ref="O8:T8"/>
    <mergeCell ref="A9:B9"/>
    <mergeCell ref="O9:T9"/>
    <mergeCell ref="C6:N6"/>
    <mergeCell ref="S4:S5"/>
    <mergeCell ref="T4:T5"/>
    <mergeCell ref="O10:T10"/>
    <mergeCell ref="A11:AE11"/>
    <mergeCell ref="A14:B14"/>
    <mergeCell ref="O14:T14"/>
    <mergeCell ref="U14:AE14"/>
    <mergeCell ref="A15:B15"/>
    <mergeCell ref="O15:T15"/>
    <mergeCell ref="U15:AE15"/>
    <mergeCell ref="A10:B10"/>
    <mergeCell ref="A16:B16"/>
    <mergeCell ref="O16:T16"/>
    <mergeCell ref="U16:AE16"/>
    <mergeCell ref="U17:AE17"/>
    <mergeCell ref="A23:B23"/>
    <mergeCell ref="O23:T23"/>
    <mergeCell ref="A24:B24"/>
    <mergeCell ref="O24:T24"/>
    <mergeCell ref="A25:B25"/>
    <mergeCell ref="O25:T25"/>
    <mergeCell ref="A26:B26"/>
    <mergeCell ref="C26:N26"/>
    <mergeCell ref="O26:T26"/>
    <mergeCell ref="U26:AE26"/>
    <mergeCell ref="A45:B45"/>
    <mergeCell ref="O45:T45"/>
    <mergeCell ref="U45:AE45"/>
    <mergeCell ref="A46:B46"/>
    <mergeCell ref="O46:T46"/>
    <mergeCell ref="U46:AE46"/>
    <mergeCell ref="O49:T49"/>
    <mergeCell ref="U49:AE49"/>
    <mergeCell ref="A50:B50"/>
    <mergeCell ref="O50:T50"/>
    <mergeCell ref="U50:AE50"/>
    <mergeCell ref="A51:B51"/>
    <mergeCell ref="O51:T51"/>
    <mergeCell ref="U51:AE51"/>
    <mergeCell ref="A47:B47"/>
    <mergeCell ref="O47:T47"/>
    <mergeCell ref="U47:AE47"/>
    <mergeCell ref="A52:AE52"/>
    <mergeCell ref="A55:B55"/>
    <mergeCell ref="O55:T55"/>
    <mergeCell ref="U55:AE55"/>
    <mergeCell ref="O48:T48"/>
    <mergeCell ref="U48:AE48"/>
    <mergeCell ref="A49:B49"/>
    <mergeCell ref="A56:B56"/>
    <mergeCell ref="O56:T56"/>
    <mergeCell ref="U56:AE56"/>
    <mergeCell ref="A57:B57"/>
    <mergeCell ref="O57:T57"/>
    <mergeCell ref="U57:AE57"/>
    <mergeCell ref="A58:B58"/>
    <mergeCell ref="C58:N58"/>
    <mergeCell ref="O58:T58"/>
    <mergeCell ref="U58:AE58"/>
    <mergeCell ref="A59:B59"/>
    <mergeCell ref="O59:T59"/>
    <mergeCell ref="U59:AE59"/>
    <mergeCell ref="A62:B62"/>
    <mergeCell ref="O62:T62"/>
    <mergeCell ref="U62:AE62"/>
    <mergeCell ref="A60:B60"/>
    <mergeCell ref="O60:T60"/>
    <mergeCell ref="U60:AE60"/>
    <mergeCell ref="A61:B61"/>
    <mergeCell ref="O61:T61"/>
    <mergeCell ref="U61:AE61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39"/>
  <sheetViews>
    <sheetView showGridLines="0" zoomScaleSheetLayoutView="100" zoomScalePageLayoutView="0" workbookViewId="0" topLeftCell="A1">
      <pane xSplit="2" ySplit="5" topLeftCell="K6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A1" sqref="A1:L1"/>
    </sheetView>
  </sheetViews>
  <sheetFormatPr defaultColWidth="10.7109375" defaultRowHeight="12.75"/>
  <cols>
    <col min="1" max="1" width="15.421875" style="3" customWidth="1"/>
    <col min="2" max="2" width="58.28125" style="1" customWidth="1"/>
    <col min="3" max="19" width="3.421875" style="4" customWidth="1"/>
    <col min="20" max="20" width="6.28125" style="2" customWidth="1"/>
    <col min="21" max="21" width="3.421875" style="3" customWidth="1"/>
    <col min="22" max="22" width="15.421875" style="3" customWidth="1"/>
    <col min="23" max="23" width="41.140625" style="3" customWidth="1"/>
    <col min="24" max="24" width="3.57421875" style="3" customWidth="1"/>
    <col min="25" max="25" width="15.421875" style="3" customWidth="1"/>
    <col min="26" max="26" width="41.140625" style="3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49.7109375" style="1" customWidth="1"/>
    <col min="32" max="16384" width="10.7109375" style="1" customWidth="1"/>
  </cols>
  <sheetData>
    <row r="1" spans="1:30" s="2" customFormat="1" ht="25.5">
      <c r="A1" s="493" t="s">
        <v>1007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13"/>
      <c r="N1" s="13"/>
      <c r="O1" s="13"/>
      <c r="P1" s="13"/>
      <c r="Q1" s="13"/>
      <c r="R1" s="13"/>
      <c r="S1" s="13"/>
      <c r="T1" s="5"/>
      <c r="U1" s="5"/>
      <c r="V1" s="5"/>
      <c r="W1" s="13"/>
      <c r="X1" s="3"/>
      <c r="Y1" s="3"/>
      <c r="Z1" s="3"/>
      <c r="AA1" s="3"/>
      <c r="AB1" s="3"/>
      <c r="AC1" s="3"/>
      <c r="AD1" s="4"/>
    </row>
    <row r="2" spans="1:30" s="2" customFormat="1" ht="21" customHeight="1">
      <c r="A2" s="494" t="s">
        <v>57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13"/>
      <c r="N2" s="13"/>
      <c r="O2" s="13"/>
      <c r="P2" s="13"/>
      <c r="Q2" s="13"/>
      <c r="R2" s="13"/>
      <c r="S2" s="13"/>
      <c r="T2" s="5"/>
      <c r="U2" s="5"/>
      <c r="V2" s="5"/>
      <c r="W2" s="13"/>
      <c r="X2" s="3"/>
      <c r="Y2" s="3"/>
      <c r="Z2" s="3"/>
      <c r="AA2" s="3"/>
      <c r="AB2" s="3"/>
      <c r="AC2" s="3"/>
      <c r="AD2" s="4"/>
    </row>
    <row r="3" spans="1:30" s="2" customFormat="1" ht="21" customHeight="1" thickBot="1">
      <c r="A3" s="495" t="s">
        <v>60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13"/>
      <c r="N3" s="13"/>
      <c r="O3" s="13"/>
      <c r="P3" s="13"/>
      <c r="Q3" s="13"/>
      <c r="R3" s="13"/>
      <c r="S3" s="13"/>
      <c r="T3" s="5"/>
      <c r="U3" s="5"/>
      <c r="V3" s="5"/>
      <c r="W3" s="13"/>
      <c r="X3" s="3"/>
      <c r="Y3" s="3"/>
      <c r="Z3" s="3"/>
      <c r="AA3" s="3"/>
      <c r="AB3" s="3"/>
      <c r="AC3" s="3"/>
      <c r="AD3" s="4"/>
    </row>
    <row r="4" spans="1:31" ht="18" customHeight="1" thickTop="1">
      <c r="A4" s="455" t="s">
        <v>1</v>
      </c>
      <c r="B4" s="455" t="s">
        <v>0</v>
      </c>
      <c r="C4" s="462" t="s">
        <v>28</v>
      </c>
      <c r="D4" s="463"/>
      <c r="E4" s="463"/>
      <c r="F4" s="463"/>
      <c r="G4" s="463"/>
      <c r="H4" s="464"/>
      <c r="I4" s="464"/>
      <c r="J4" s="464"/>
      <c r="K4" s="464"/>
      <c r="L4" s="464"/>
      <c r="M4" s="464"/>
      <c r="N4" s="465"/>
      <c r="O4" s="462" t="s">
        <v>29</v>
      </c>
      <c r="P4" s="463"/>
      <c r="Q4" s="463"/>
      <c r="R4" s="463"/>
      <c r="S4" s="466" t="s">
        <v>30</v>
      </c>
      <c r="T4" s="473" t="s">
        <v>31</v>
      </c>
      <c r="U4" s="455" t="s">
        <v>2</v>
      </c>
      <c r="V4" s="455"/>
      <c r="W4" s="455"/>
      <c r="X4" s="455" t="s">
        <v>3</v>
      </c>
      <c r="Y4" s="455"/>
      <c r="Z4" s="455"/>
      <c r="AA4" s="455" t="s">
        <v>8</v>
      </c>
      <c r="AB4" s="455"/>
      <c r="AC4" s="455"/>
      <c r="AD4" s="455" t="s">
        <v>4</v>
      </c>
      <c r="AE4" s="455" t="s">
        <v>240</v>
      </c>
    </row>
    <row r="5" spans="1:31" ht="12.75" customHeight="1">
      <c r="A5" s="456"/>
      <c r="B5" s="456"/>
      <c r="C5" s="95">
        <v>1</v>
      </c>
      <c r="D5" s="96">
        <v>2</v>
      </c>
      <c r="E5" s="96">
        <v>3</v>
      </c>
      <c r="F5" s="96">
        <v>4</v>
      </c>
      <c r="G5" s="96">
        <v>5</v>
      </c>
      <c r="H5" s="96">
        <v>6</v>
      </c>
      <c r="I5" s="55">
        <v>7</v>
      </c>
      <c r="J5" s="55">
        <v>8</v>
      </c>
      <c r="K5" s="55">
        <v>9</v>
      </c>
      <c r="L5" s="55">
        <v>10</v>
      </c>
      <c r="M5" s="55">
        <v>11</v>
      </c>
      <c r="N5" s="56">
        <v>12</v>
      </c>
      <c r="O5" s="54" t="s">
        <v>43</v>
      </c>
      <c r="P5" s="55" t="s">
        <v>42</v>
      </c>
      <c r="Q5" s="55" t="s">
        <v>44</v>
      </c>
      <c r="R5" s="55" t="s">
        <v>45</v>
      </c>
      <c r="S5" s="467"/>
      <c r="T5" s="474"/>
      <c r="U5" s="456"/>
      <c r="V5" s="456"/>
      <c r="W5" s="456"/>
      <c r="X5" s="456"/>
      <c r="Y5" s="456"/>
      <c r="Z5" s="456"/>
      <c r="AA5" s="456"/>
      <c r="AB5" s="456"/>
      <c r="AC5" s="456"/>
      <c r="AD5" s="456"/>
      <c r="AE5" s="456"/>
    </row>
    <row r="6" spans="1:31" s="6" customFormat="1" ht="12.75">
      <c r="A6" s="478" t="s">
        <v>136</v>
      </c>
      <c r="B6" s="479"/>
      <c r="C6" s="477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477"/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7"/>
      <c r="AC6" s="477"/>
      <c r="AD6" s="477"/>
      <c r="AE6" s="541"/>
    </row>
    <row r="7" spans="1:31" s="6" customFormat="1" ht="12.75">
      <c r="A7" s="106" t="s">
        <v>100</v>
      </c>
      <c r="B7" s="106" t="s">
        <v>101</v>
      </c>
      <c r="C7" s="94"/>
      <c r="D7" s="80"/>
      <c r="E7" s="80"/>
      <c r="F7" s="80"/>
      <c r="G7" s="80"/>
      <c r="H7" s="80"/>
      <c r="I7" s="12" t="s">
        <v>32</v>
      </c>
      <c r="J7" s="12"/>
      <c r="K7" s="12"/>
      <c r="L7" s="12"/>
      <c r="M7" s="12"/>
      <c r="N7" s="11"/>
      <c r="O7" s="21">
        <v>2</v>
      </c>
      <c r="P7" s="14"/>
      <c r="Q7" s="14"/>
      <c r="R7" s="22"/>
      <c r="S7" s="21">
        <v>5</v>
      </c>
      <c r="T7" s="57" t="s">
        <v>75</v>
      </c>
      <c r="U7" s="20" t="s">
        <v>33</v>
      </c>
      <c r="V7" s="139" t="str">
        <f>'Matematikatanár közös rész'!A43</f>
        <v>mm5t1al6</v>
      </c>
      <c r="W7" s="144" t="str">
        <f>'Matematikatanár közös rész'!B43</f>
        <v>Algebra és számelmélet4E-tk</v>
      </c>
      <c r="X7" s="69" t="s">
        <v>42</v>
      </c>
      <c r="Y7" s="114" t="str">
        <f>A8</f>
        <v>mm5t2al7g</v>
      </c>
      <c r="Z7" s="115" t="str">
        <f>B8</f>
        <v>Algebra és számelmélet5G-tg</v>
      </c>
      <c r="AA7" s="59"/>
      <c r="AB7" s="45"/>
      <c r="AC7" s="68"/>
      <c r="AD7" s="35" t="s">
        <v>137</v>
      </c>
      <c r="AE7" s="68" t="s">
        <v>275</v>
      </c>
    </row>
    <row r="8" spans="1:31" s="6" customFormat="1" ht="12.75">
      <c r="A8" s="106" t="s">
        <v>102</v>
      </c>
      <c r="B8" s="106" t="s">
        <v>129</v>
      </c>
      <c r="C8" s="94"/>
      <c r="D8" s="80"/>
      <c r="E8" s="80"/>
      <c r="F8" s="80"/>
      <c r="G8" s="80"/>
      <c r="H8" s="80"/>
      <c r="I8" s="12" t="s">
        <v>32</v>
      </c>
      <c r="J8" s="12"/>
      <c r="K8" s="12"/>
      <c r="L8" s="12"/>
      <c r="M8" s="12"/>
      <c r="N8" s="11"/>
      <c r="O8" s="21"/>
      <c r="P8" s="14">
        <v>2</v>
      </c>
      <c r="Q8" s="14"/>
      <c r="R8" s="22"/>
      <c r="S8" s="21">
        <v>0</v>
      </c>
      <c r="T8" s="57" t="s">
        <v>77</v>
      </c>
      <c r="U8" s="20" t="s">
        <v>33</v>
      </c>
      <c r="V8" s="124" t="str">
        <f>'Matematikatanár közös rész'!A43</f>
        <v>mm5t1al6</v>
      </c>
      <c r="W8" s="131" t="str">
        <f>'Matematikatanár közös rész'!B43</f>
        <v>Algebra és számelmélet4E-tk</v>
      </c>
      <c r="X8" s="21"/>
      <c r="Y8" s="14"/>
      <c r="Z8" s="57"/>
      <c r="AA8" s="21"/>
      <c r="AB8" s="14"/>
      <c r="AC8" s="57"/>
      <c r="AD8" s="24" t="s">
        <v>137</v>
      </c>
      <c r="AE8" s="137" t="s">
        <v>275</v>
      </c>
    </row>
    <row r="9" spans="1:31" s="438" customFormat="1" ht="12.75">
      <c r="A9" s="428" t="s">
        <v>103</v>
      </c>
      <c r="B9" s="428" t="s">
        <v>104</v>
      </c>
      <c r="C9" s="94"/>
      <c r="D9" s="80"/>
      <c r="E9" s="80"/>
      <c r="F9" s="80"/>
      <c r="G9" s="80"/>
      <c r="H9" s="80"/>
      <c r="I9" s="12" t="s">
        <v>32</v>
      </c>
      <c r="J9" s="12"/>
      <c r="K9" s="12"/>
      <c r="L9" s="12"/>
      <c r="M9" s="12"/>
      <c r="N9" s="11"/>
      <c r="O9" s="429"/>
      <c r="P9" s="430">
        <v>2</v>
      </c>
      <c r="Q9" s="430"/>
      <c r="R9" s="431"/>
      <c r="S9" s="429">
        <v>2</v>
      </c>
      <c r="T9" s="433" t="s">
        <v>78</v>
      </c>
      <c r="U9" s="429" t="s">
        <v>33</v>
      </c>
      <c r="V9" s="443" t="str">
        <f>'[1]Matematikatanár közös rész'!A41</f>
        <v>mm5t1vs5</v>
      </c>
      <c r="W9" s="444" t="str">
        <f>'[1]Matematikatanár közös rész'!B41</f>
        <v>Valószínűségszámítás1E-tk</v>
      </c>
      <c r="X9" s="429"/>
      <c r="Y9" s="434"/>
      <c r="Z9" s="435"/>
      <c r="AA9" s="61"/>
      <c r="AB9" s="45"/>
      <c r="AC9" s="68"/>
      <c r="AD9" s="24" t="s">
        <v>140</v>
      </c>
      <c r="AE9" s="68" t="s">
        <v>276</v>
      </c>
    </row>
    <row r="10" spans="1:31" s="6" customFormat="1" ht="12.75">
      <c r="A10" s="106" t="s">
        <v>105</v>
      </c>
      <c r="B10" s="106" t="s">
        <v>106</v>
      </c>
      <c r="C10" s="94"/>
      <c r="D10" s="80"/>
      <c r="E10" s="80"/>
      <c r="F10" s="80"/>
      <c r="G10" s="80"/>
      <c r="H10" s="80"/>
      <c r="I10" s="12" t="s">
        <v>32</v>
      </c>
      <c r="J10" s="12"/>
      <c r="K10" s="12"/>
      <c r="L10" s="12"/>
      <c r="M10" s="12"/>
      <c r="N10" s="11"/>
      <c r="O10" s="21">
        <v>2</v>
      </c>
      <c r="P10" s="14"/>
      <c r="Q10" s="14"/>
      <c r="R10" s="22"/>
      <c r="S10" s="21">
        <v>5</v>
      </c>
      <c r="T10" s="57" t="s">
        <v>75</v>
      </c>
      <c r="U10" s="20" t="s">
        <v>33</v>
      </c>
      <c r="V10" s="124" t="str">
        <f>'Matematikatanár közös rész'!A34</f>
        <v>mm5t1an4</v>
      </c>
      <c r="W10" s="131" t="str">
        <f>'Matematikatanár közös rész'!B34</f>
        <v>Egyváltozós analízis2E-tk</v>
      </c>
      <c r="X10" s="21" t="s">
        <v>33</v>
      </c>
      <c r="Y10" s="124" t="str">
        <f>'Matematikatanár közös rész'!A24</f>
        <v>mm5t1al2</v>
      </c>
      <c r="Z10" s="131" t="str">
        <f>'Matematikatanár közös rész'!B24</f>
        <v>Algebra és számelmélet2E-tk</v>
      </c>
      <c r="AA10" s="67" t="s">
        <v>42</v>
      </c>
      <c r="AB10" s="114" t="str">
        <f>A11</f>
        <v>mm5t2an7g</v>
      </c>
      <c r="AC10" s="115" t="str">
        <f>B11</f>
        <v>Többváltozós analízis1G-tg</v>
      </c>
      <c r="AD10" s="24" t="s">
        <v>141</v>
      </c>
      <c r="AE10" s="68" t="s">
        <v>277</v>
      </c>
    </row>
    <row r="11" spans="1:31" s="6" customFormat="1" ht="12.75">
      <c r="A11" s="106" t="s">
        <v>107</v>
      </c>
      <c r="B11" s="106" t="s">
        <v>130</v>
      </c>
      <c r="C11" s="94"/>
      <c r="D11" s="80"/>
      <c r="E11" s="80"/>
      <c r="F11" s="80"/>
      <c r="G11" s="80"/>
      <c r="H11" s="80"/>
      <c r="I11" s="12" t="s">
        <v>32</v>
      </c>
      <c r="J11" s="12"/>
      <c r="K11" s="12"/>
      <c r="L11" s="12"/>
      <c r="M11" s="12"/>
      <c r="N11" s="11"/>
      <c r="O11" s="21"/>
      <c r="P11" s="14">
        <v>2</v>
      </c>
      <c r="Q11" s="14"/>
      <c r="R11" s="22"/>
      <c r="S11" s="21">
        <v>0</v>
      </c>
      <c r="T11" s="57" t="s">
        <v>77</v>
      </c>
      <c r="U11" s="20" t="s">
        <v>33</v>
      </c>
      <c r="V11" s="124" t="str">
        <f>'Matematikatanár közös rész'!A34</f>
        <v>mm5t1an4</v>
      </c>
      <c r="W11" s="131" t="str">
        <f>'Matematikatanár közös rész'!B34</f>
        <v>Egyváltozós analízis2E-tk</v>
      </c>
      <c r="X11" s="21" t="s">
        <v>33</v>
      </c>
      <c r="Y11" s="124" t="str">
        <f>'Matematikatanár közös rész'!A24</f>
        <v>mm5t1al2</v>
      </c>
      <c r="Z11" s="131" t="str">
        <f>'Matematikatanár közös rész'!B24</f>
        <v>Algebra és számelmélet2E-tk</v>
      </c>
      <c r="AA11" s="61"/>
      <c r="AB11" s="45"/>
      <c r="AC11" s="66"/>
      <c r="AD11" s="24" t="s">
        <v>141</v>
      </c>
      <c r="AE11" s="137" t="s">
        <v>278</v>
      </c>
    </row>
    <row r="12" spans="1:31" s="6" customFormat="1" ht="12.75">
      <c r="A12" s="106" t="s">
        <v>108</v>
      </c>
      <c r="B12" s="106" t="s">
        <v>109</v>
      </c>
      <c r="C12" s="94"/>
      <c r="D12" s="80"/>
      <c r="E12" s="80"/>
      <c r="F12" s="80"/>
      <c r="G12" s="80"/>
      <c r="H12" s="80"/>
      <c r="I12" s="12"/>
      <c r="J12" s="12" t="s">
        <v>32</v>
      </c>
      <c r="K12" s="102" t="s">
        <v>52</v>
      </c>
      <c r="L12" s="12"/>
      <c r="M12" s="12"/>
      <c r="N12" s="11"/>
      <c r="O12" s="21"/>
      <c r="P12" s="14">
        <v>2</v>
      </c>
      <c r="Q12" s="14"/>
      <c r="R12" s="22"/>
      <c r="S12" s="21">
        <v>2</v>
      </c>
      <c r="T12" s="57" t="s">
        <v>78</v>
      </c>
      <c r="U12" s="20" t="s">
        <v>33</v>
      </c>
      <c r="V12" s="124" t="str">
        <f>'Matematikatanár közös rész'!A26</f>
        <v>mm5t1an2</v>
      </c>
      <c r="W12" s="131" t="str">
        <f>'Matematikatanár közös rész'!B26</f>
        <v>Bevezető analízis2E-tk</v>
      </c>
      <c r="X12" s="61"/>
      <c r="Y12" s="45"/>
      <c r="Z12" s="66"/>
      <c r="AA12" s="61"/>
      <c r="AB12" s="45"/>
      <c r="AC12" s="66"/>
      <c r="AD12" s="24" t="s">
        <v>82</v>
      </c>
      <c r="AE12" s="68" t="s">
        <v>279</v>
      </c>
    </row>
    <row r="13" spans="1:31" s="6" customFormat="1" ht="12.75">
      <c r="A13" s="106" t="s">
        <v>110</v>
      </c>
      <c r="B13" s="106" t="s">
        <v>111</v>
      </c>
      <c r="C13" s="94"/>
      <c r="D13" s="80"/>
      <c r="E13" s="80"/>
      <c r="F13" s="80"/>
      <c r="G13" s="80"/>
      <c r="H13" s="80"/>
      <c r="I13" s="12"/>
      <c r="J13" s="12" t="s">
        <v>32</v>
      </c>
      <c r="K13" s="12"/>
      <c r="L13" s="12"/>
      <c r="M13" s="12"/>
      <c r="N13" s="11"/>
      <c r="O13" s="21">
        <v>2</v>
      </c>
      <c r="P13" s="14"/>
      <c r="Q13" s="14"/>
      <c r="R13" s="22"/>
      <c r="S13" s="21">
        <v>5</v>
      </c>
      <c r="T13" s="57" t="s">
        <v>75</v>
      </c>
      <c r="U13" s="20" t="s">
        <v>33</v>
      </c>
      <c r="V13" s="108" t="str">
        <f>'Matematikatanár közös rész'!A37</f>
        <v>mm5t1ge4</v>
      </c>
      <c r="W13" s="109" t="str">
        <f>'Matematikatanár közös rész'!B37</f>
        <v>Geometriai transzformációkE-tk</v>
      </c>
      <c r="X13" s="20" t="s">
        <v>33</v>
      </c>
      <c r="Y13" s="108" t="str">
        <f>'Matematikatanár közös rész'!A39</f>
        <v>mm5t1al5</v>
      </c>
      <c r="Z13" s="109" t="str">
        <f>'Matematikatanár közös rész'!B39</f>
        <v>Algebra és számelmélet3E-tk</v>
      </c>
      <c r="AA13" s="67" t="s">
        <v>42</v>
      </c>
      <c r="AB13" s="114" t="str">
        <f>A14</f>
        <v>mm5t2ge8g</v>
      </c>
      <c r="AC13" s="115" t="str">
        <f>B14</f>
        <v>Projektív geometriaG-tg</v>
      </c>
      <c r="AD13" s="24" t="s">
        <v>138</v>
      </c>
      <c r="AE13" s="134" t="s">
        <v>280</v>
      </c>
    </row>
    <row r="14" spans="1:31" s="6" customFormat="1" ht="12.75">
      <c r="A14" s="106" t="s">
        <v>112</v>
      </c>
      <c r="B14" s="106" t="s">
        <v>131</v>
      </c>
      <c r="C14" s="94"/>
      <c r="D14" s="80"/>
      <c r="E14" s="80"/>
      <c r="F14" s="80"/>
      <c r="G14" s="80"/>
      <c r="H14" s="80"/>
      <c r="I14" s="12"/>
      <c r="J14" s="12" t="s">
        <v>32</v>
      </c>
      <c r="K14" s="12"/>
      <c r="L14" s="12"/>
      <c r="M14" s="12"/>
      <c r="N14" s="11"/>
      <c r="O14" s="21"/>
      <c r="P14" s="14">
        <v>2</v>
      </c>
      <c r="Q14" s="14"/>
      <c r="R14" s="22"/>
      <c r="S14" s="21">
        <v>0</v>
      </c>
      <c r="T14" s="57" t="s">
        <v>77</v>
      </c>
      <c r="U14" s="20" t="s">
        <v>33</v>
      </c>
      <c r="V14" s="108" t="str">
        <f>'Matematikatanár közös rész'!A37</f>
        <v>mm5t1ge4</v>
      </c>
      <c r="W14" s="109" t="str">
        <f>'Matematikatanár közös rész'!B37</f>
        <v>Geometriai transzformációkE-tk</v>
      </c>
      <c r="X14" s="20" t="s">
        <v>33</v>
      </c>
      <c r="Y14" s="108" t="str">
        <f>'Matematikatanár közös rész'!A39</f>
        <v>mm5t1al5</v>
      </c>
      <c r="Z14" s="109" t="str">
        <f>'Matematikatanár közös rész'!B39</f>
        <v>Algebra és számelmélet3E-tk</v>
      </c>
      <c r="AA14" s="61"/>
      <c r="AB14" s="45"/>
      <c r="AC14" s="66"/>
      <c r="AD14" s="24" t="s">
        <v>138</v>
      </c>
      <c r="AE14" s="134" t="s">
        <v>281</v>
      </c>
    </row>
    <row r="15" spans="1:31" s="6" customFormat="1" ht="12.75">
      <c r="A15" s="106" t="s">
        <v>113</v>
      </c>
      <c r="B15" s="106" t="s">
        <v>114</v>
      </c>
      <c r="C15" s="94"/>
      <c r="D15" s="80"/>
      <c r="E15" s="80"/>
      <c r="F15" s="80"/>
      <c r="G15" s="80"/>
      <c r="H15" s="80"/>
      <c r="I15" s="12"/>
      <c r="J15" s="12" t="s">
        <v>32</v>
      </c>
      <c r="K15" s="12"/>
      <c r="L15" s="12"/>
      <c r="M15" s="12"/>
      <c r="N15" s="11"/>
      <c r="O15" s="21">
        <v>2</v>
      </c>
      <c r="P15" s="14"/>
      <c r="Q15" s="14"/>
      <c r="R15" s="22"/>
      <c r="S15" s="21">
        <v>5</v>
      </c>
      <c r="T15" s="57" t="s">
        <v>75</v>
      </c>
      <c r="U15" s="20" t="s">
        <v>33</v>
      </c>
      <c r="V15" s="108" t="str">
        <f>A10</f>
        <v>mm5t1an7g</v>
      </c>
      <c r="W15" s="109" t="str">
        <f>B10</f>
        <v>Többváltozós analízis1E-tg</v>
      </c>
      <c r="X15" s="67" t="s">
        <v>42</v>
      </c>
      <c r="Y15" s="114" t="str">
        <f>A16</f>
        <v>mm5t2an8g</v>
      </c>
      <c r="Z15" s="115" t="str">
        <f>B16</f>
        <v>Többváltozós analízis2G-tg</v>
      </c>
      <c r="AA15" s="61"/>
      <c r="AB15" s="45"/>
      <c r="AC15" s="66"/>
      <c r="AD15" s="24" t="s">
        <v>141</v>
      </c>
      <c r="AE15" s="134" t="s">
        <v>282</v>
      </c>
    </row>
    <row r="16" spans="1:31" s="6" customFormat="1" ht="12.75">
      <c r="A16" s="106" t="s">
        <v>115</v>
      </c>
      <c r="B16" s="106" t="s">
        <v>132</v>
      </c>
      <c r="C16" s="94"/>
      <c r="D16" s="80"/>
      <c r="E16" s="80"/>
      <c r="F16" s="80"/>
      <c r="G16" s="80"/>
      <c r="H16" s="80"/>
      <c r="I16" s="12"/>
      <c r="J16" s="12" t="s">
        <v>32</v>
      </c>
      <c r="K16" s="12"/>
      <c r="L16" s="12"/>
      <c r="M16" s="12"/>
      <c r="N16" s="11"/>
      <c r="O16" s="21"/>
      <c r="P16" s="14">
        <v>2</v>
      </c>
      <c r="Q16" s="14"/>
      <c r="R16" s="22"/>
      <c r="S16" s="21">
        <v>0</v>
      </c>
      <c r="T16" s="57" t="s">
        <v>77</v>
      </c>
      <c r="U16" s="20" t="s">
        <v>33</v>
      </c>
      <c r="V16" s="108" t="str">
        <f>A10</f>
        <v>mm5t1an7g</v>
      </c>
      <c r="W16" s="109" t="str">
        <f>B10</f>
        <v>Többváltozós analízis1E-tg</v>
      </c>
      <c r="X16" s="61"/>
      <c r="Y16" s="45"/>
      <c r="Z16" s="66"/>
      <c r="AA16" s="61"/>
      <c r="AB16" s="45"/>
      <c r="AC16" s="66"/>
      <c r="AD16" s="24" t="s">
        <v>141</v>
      </c>
      <c r="AE16" s="134" t="s">
        <v>283</v>
      </c>
    </row>
    <row r="17" spans="1:31" s="6" customFormat="1" ht="12.75">
      <c r="A17" s="106" t="s">
        <v>116</v>
      </c>
      <c r="B17" s="112" t="s">
        <v>117</v>
      </c>
      <c r="C17" s="94"/>
      <c r="D17" s="80"/>
      <c r="E17" s="80"/>
      <c r="F17" s="80"/>
      <c r="G17" s="80"/>
      <c r="H17" s="80"/>
      <c r="I17" s="12"/>
      <c r="J17" s="12"/>
      <c r="K17" s="12" t="s">
        <v>32</v>
      </c>
      <c r="L17" s="12"/>
      <c r="M17" s="12"/>
      <c r="N17" s="11"/>
      <c r="O17" s="21">
        <v>2</v>
      </c>
      <c r="P17" s="14"/>
      <c r="Q17" s="14"/>
      <c r="R17" s="22"/>
      <c r="S17" s="21">
        <v>5</v>
      </c>
      <c r="T17" s="57" t="s">
        <v>75</v>
      </c>
      <c r="U17" s="20" t="s">
        <v>33</v>
      </c>
      <c r="V17" s="108" t="str">
        <f>A13</f>
        <v>mm5t1ge8g</v>
      </c>
      <c r="W17" s="109" t="str">
        <f>B13</f>
        <v>Projektív geometriaE-tg</v>
      </c>
      <c r="X17" s="20" t="s">
        <v>33</v>
      </c>
      <c r="Y17" s="108" t="str">
        <f>A10</f>
        <v>mm5t1an7g</v>
      </c>
      <c r="Z17" s="109" t="str">
        <f>B10</f>
        <v>Többváltozós analízis1E-tg</v>
      </c>
      <c r="AA17" s="67" t="s">
        <v>42</v>
      </c>
      <c r="AB17" s="114" t="str">
        <f>A18</f>
        <v>mm5t2ge9g</v>
      </c>
      <c r="AC17" s="115" t="str">
        <f>B18</f>
        <v>Differenciálgeometria és nemeuklideszi geometriákG-tg</v>
      </c>
      <c r="AD17" s="24" t="s">
        <v>138</v>
      </c>
      <c r="AE17" s="134" t="s">
        <v>284</v>
      </c>
    </row>
    <row r="18" spans="1:31" s="6" customFormat="1" ht="12.75">
      <c r="A18" s="106" t="s">
        <v>118</v>
      </c>
      <c r="B18" s="106" t="s">
        <v>133</v>
      </c>
      <c r="C18" s="94"/>
      <c r="D18" s="80"/>
      <c r="E18" s="80"/>
      <c r="F18" s="80"/>
      <c r="G18" s="80"/>
      <c r="H18" s="80"/>
      <c r="I18" s="12"/>
      <c r="J18" s="12"/>
      <c r="K18" s="12" t="s">
        <v>32</v>
      </c>
      <c r="L18" s="12"/>
      <c r="M18" s="12"/>
      <c r="N18" s="11"/>
      <c r="O18" s="21"/>
      <c r="P18" s="14">
        <v>2</v>
      </c>
      <c r="Q18" s="14"/>
      <c r="R18" s="22"/>
      <c r="S18" s="21">
        <v>0</v>
      </c>
      <c r="T18" s="57" t="s">
        <v>77</v>
      </c>
      <c r="U18" s="20" t="s">
        <v>33</v>
      </c>
      <c r="V18" s="108" t="str">
        <f>A13</f>
        <v>mm5t1ge8g</v>
      </c>
      <c r="W18" s="109" t="str">
        <f>B13</f>
        <v>Projektív geometriaE-tg</v>
      </c>
      <c r="X18" s="20" t="s">
        <v>33</v>
      </c>
      <c r="Y18" s="108" t="str">
        <f>A10</f>
        <v>mm5t1an7g</v>
      </c>
      <c r="Z18" s="109" t="str">
        <f>B10</f>
        <v>Többváltozós analízis1E-tg</v>
      </c>
      <c r="AA18" s="61"/>
      <c r="AB18" s="45"/>
      <c r="AC18" s="66"/>
      <c r="AD18" s="24" t="s">
        <v>138</v>
      </c>
      <c r="AE18" s="134" t="s">
        <v>285</v>
      </c>
    </row>
    <row r="19" spans="1:31" s="438" customFormat="1" ht="12.75">
      <c r="A19" s="113" t="s">
        <v>119</v>
      </c>
      <c r="B19" s="428" t="s">
        <v>120</v>
      </c>
      <c r="C19" s="94"/>
      <c r="D19" s="80"/>
      <c r="E19" s="80"/>
      <c r="F19" s="80"/>
      <c r="G19" s="80"/>
      <c r="H19" s="80"/>
      <c r="I19" s="12"/>
      <c r="J19" s="102"/>
      <c r="K19" s="12" t="s">
        <v>32</v>
      </c>
      <c r="L19" s="12"/>
      <c r="M19" s="12"/>
      <c r="N19" s="11"/>
      <c r="O19" s="429"/>
      <c r="P19" s="430">
        <v>2</v>
      </c>
      <c r="Q19" s="430"/>
      <c r="R19" s="431"/>
      <c r="S19" s="429">
        <v>2</v>
      </c>
      <c r="T19" s="433" t="s">
        <v>78</v>
      </c>
      <c r="U19" s="429" t="s">
        <v>33</v>
      </c>
      <c r="V19" s="434" t="str">
        <f>'[1]Matematikatanár közös rész'!A46</f>
        <v>mm5t2el6</v>
      </c>
      <c r="W19" s="435" t="str">
        <f>'[1]Matematikatanár közös rész'!B46</f>
        <v>Elemi matematika4G-tk</v>
      </c>
      <c r="X19" s="439"/>
      <c r="Y19" s="440"/>
      <c r="Z19" s="66"/>
      <c r="AA19" s="61"/>
      <c r="AB19" s="45"/>
      <c r="AC19" s="66"/>
      <c r="AD19" s="24" t="s">
        <v>142</v>
      </c>
      <c r="AE19" s="134" t="s">
        <v>286</v>
      </c>
    </row>
    <row r="20" spans="1:31" s="6" customFormat="1" ht="12.75">
      <c r="A20" s="106" t="s">
        <v>121</v>
      </c>
      <c r="B20" s="106" t="s">
        <v>122</v>
      </c>
      <c r="C20" s="94"/>
      <c r="D20" s="80"/>
      <c r="E20" s="80"/>
      <c r="F20" s="80"/>
      <c r="G20" s="80"/>
      <c r="H20" s="80"/>
      <c r="I20" s="12"/>
      <c r="J20" s="12"/>
      <c r="K20" s="12" t="s">
        <v>32</v>
      </c>
      <c r="L20" s="12"/>
      <c r="M20" s="12"/>
      <c r="N20" s="11"/>
      <c r="O20" s="21">
        <v>2</v>
      </c>
      <c r="P20" s="14"/>
      <c r="Q20" s="14"/>
      <c r="R20" s="22"/>
      <c r="S20" s="21">
        <v>5</v>
      </c>
      <c r="T20" s="57" t="s">
        <v>75</v>
      </c>
      <c r="U20" s="20" t="s">
        <v>33</v>
      </c>
      <c r="V20" s="140" t="str">
        <f>'Matematikatanár közös rész'!A22</f>
        <v>mm5t1vm1</v>
      </c>
      <c r="W20" s="145" t="str">
        <f>'Matematikatanár közös rész'!B22</f>
        <v>Véges matematika1E-tk</v>
      </c>
      <c r="X20" s="69" t="s">
        <v>42</v>
      </c>
      <c r="Y20" s="114" t="str">
        <f>A21</f>
        <v>mm5t2vm9g</v>
      </c>
      <c r="Z20" s="115" t="str">
        <f>B21</f>
        <v>Véges matematika2G-tg</v>
      </c>
      <c r="AA20" s="61"/>
      <c r="AB20" s="45"/>
      <c r="AC20" s="68"/>
      <c r="AD20" s="24" t="s">
        <v>95</v>
      </c>
      <c r="AE20" s="68" t="s">
        <v>287</v>
      </c>
    </row>
    <row r="21" spans="1:31" s="6" customFormat="1" ht="12.75">
      <c r="A21" s="106" t="s">
        <v>123</v>
      </c>
      <c r="B21" s="106" t="s">
        <v>134</v>
      </c>
      <c r="C21" s="94"/>
      <c r="D21" s="80"/>
      <c r="E21" s="80"/>
      <c r="F21" s="80"/>
      <c r="G21" s="80"/>
      <c r="H21" s="80"/>
      <c r="I21" s="12"/>
      <c r="J21" s="12"/>
      <c r="K21" s="12" t="s">
        <v>32</v>
      </c>
      <c r="L21" s="12"/>
      <c r="M21" s="12"/>
      <c r="N21" s="11"/>
      <c r="O21" s="21"/>
      <c r="P21" s="14">
        <v>2</v>
      </c>
      <c r="Q21" s="14"/>
      <c r="R21" s="22"/>
      <c r="S21" s="21">
        <v>0</v>
      </c>
      <c r="T21" s="57" t="s">
        <v>77</v>
      </c>
      <c r="U21" s="20" t="s">
        <v>33</v>
      </c>
      <c r="V21" s="108" t="str">
        <f>'Matematikatanár közös rész'!A22</f>
        <v>mm5t1vm1</v>
      </c>
      <c r="W21" s="109" t="str">
        <f>'Matematikatanár közös rész'!B22</f>
        <v>Véges matematika1E-tk</v>
      </c>
      <c r="X21" s="61"/>
      <c r="Y21" s="45"/>
      <c r="Z21" s="66"/>
      <c r="AA21" s="61"/>
      <c r="AB21" s="45"/>
      <c r="AC21" s="66"/>
      <c r="AD21" s="24" t="s">
        <v>95</v>
      </c>
      <c r="AE21" s="134" t="s">
        <v>288</v>
      </c>
    </row>
    <row r="22" spans="1:31" s="6" customFormat="1" ht="12.75">
      <c r="A22" s="106" t="s">
        <v>124</v>
      </c>
      <c r="B22" s="106" t="s">
        <v>125</v>
      </c>
      <c r="C22" s="94"/>
      <c r="D22" s="80"/>
      <c r="E22" s="80"/>
      <c r="F22" s="80"/>
      <c r="G22" s="80"/>
      <c r="H22" s="80"/>
      <c r="I22" s="12"/>
      <c r="J22" s="12"/>
      <c r="K22" s="102" t="s">
        <v>52</v>
      </c>
      <c r="L22" s="12" t="s">
        <v>32</v>
      </c>
      <c r="M22" s="12"/>
      <c r="N22" s="11"/>
      <c r="O22" s="21">
        <v>2</v>
      </c>
      <c r="P22" s="14"/>
      <c r="Q22" s="14"/>
      <c r="R22" s="22"/>
      <c r="S22" s="21">
        <v>2</v>
      </c>
      <c r="T22" s="57" t="s">
        <v>75</v>
      </c>
      <c r="U22" s="61"/>
      <c r="V22" s="45"/>
      <c r="W22" s="66"/>
      <c r="X22" s="61"/>
      <c r="Y22" s="45"/>
      <c r="Z22" s="66"/>
      <c r="AA22" s="61"/>
      <c r="AB22" s="45"/>
      <c r="AC22" s="66"/>
      <c r="AD22" s="24" t="s">
        <v>84</v>
      </c>
      <c r="AE22" s="134" t="s">
        <v>289</v>
      </c>
    </row>
    <row r="23" spans="1:31" s="6" customFormat="1" ht="12.75">
      <c r="A23" s="106" t="s">
        <v>71</v>
      </c>
      <c r="B23" s="106" t="s">
        <v>72</v>
      </c>
      <c r="C23" s="94"/>
      <c r="D23" s="80"/>
      <c r="E23" s="80"/>
      <c r="F23" s="80"/>
      <c r="G23" s="80"/>
      <c r="H23" s="80"/>
      <c r="I23" s="12"/>
      <c r="J23" s="12"/>
      <c r="K23" s="102" t="s">
        <v>52</v>
      </c>
      <c r="L23" s="12" t="s">
        <v>32</v>
      </c>
      <c r="M23" s="12"/>
      <c r="N23" s="11"/>
      <c r="O23" s="21"/>
      <c r="P23" s="14">
        <v>2</v>
      </c>
      <c r="Q23" s="14"/>
      <c r="R23" s="22"/>
      <c r="S23" s="21">
        <v>2</v>
      </c>
      <c r="T23" s="57" t="s">
        <v>78</v>
      </c>
      <c r="U23" s="20" t="s">
        <v>33</v>
      </c>
      <c r="V23" s="108" t="str">
        <f>'Matematikatanár közös rész'!A29</f>
        <v>mm5t1ge3</v>
      </c>
      <c r="W23" s="109" t="str">
        <f>'Matematikatanár közös rész'!B29</f>
        <v>Analitikus geometriaE-tk</v>
      </c>
      <c r="X23" s="20" t="s">
        <v>33</v>
      </c>
      <c r="Y23" s="108" t="str">
        <f>'Matematikatanár közös rész'!A34</f>
        <v>mm5t1an4</v>
      </c>
      <c r="Z23" s="109" t="str">
        <f>'Matematikatanár közös rész'!B34</f>
        <v>Egyváltozós analízis2E-tk</v>
      </c>
      <c r="AA23" s="21" t="s">
        <v>33</v>
      </c>
      <c r="AB23" s="124" t="str">
        <f>'Matematikatanár közös rész'!A24</f>
        <v>mm5t1al2</v>
      </c>
      <c r="AC23" s="131" t="str">
        <f>'Matematikatanár közös rész'!B24</f>
        <v>Algebra és számelmélet2E-tk</v>
      </c>
      <c r="AD23" s="24" t="s">
        <v>83</v>
      </c>
      <c r="AE23" s="134" t="s">
        <v>290</v>
      </c>
    </row>
    <row r="24" spans="1:31" s="6" customFormat="1" ht="12.75">
      <c r="A24" s="106" t="s">
        <v>126</v>
      </c>
      <c r="B24" s="110" t="s">
        <v>127</v>
      </c>
      <c r="C24" s="94"/>
      <c r="D24" s="80"/>
      <c r="E24" s="80"/>
      <c r="F24" s="80"/>
      <c r="G24" s="80"/>
      <c r="H24" s="80"/>
      <c r="I24" s="12"/>
      <c r="J24" s="102" t="s">
        <v>52</v>
      </c>
      <c r="K24" s="12"/>
      <c r="L24" s="12" t="s">
        <v>32</v>
      </c>
      <c r="M24" s="12"/>
      <c r="N24" s="11"/>
      <c r="O24" s="21">
        <v>3</v>
      </c>
      <c r="P24" s="14"/>
      <c r="Q24" s="14"/>
      <c r="R24" s="22"/>
      <c r="S24" s="21">
        <v>6</v>
      </c>
      <c r="T24" s="57" t="s">
        <v>75</v>
      </c>
      <c r="U24" s="20" t="s">
        <v>33</v>
      </c>
      <c r="V24" s="108" t="str">
        <f>'Matematikatanár közös rész'!A41</f>
        <v>mm5t1vs5</v>
      </c>
      <c r="W24" s="109" t="str">
        <f>'Matematikatanár közös rész'!B41</f>
        <v>Valószínűségszámítás1E-tk</v>
      </c>
      <c r="X24" s="67" t="s">
        <v>42</v>
      </c>
      <c r="Y24" s="114" t="str">
        <f>A25</f>
        <v>mm5t2vs10g</v>
      </c>
      <c r="Z24" s="115" t="str">
        <f>B25</f>
        <v>Valószínűségszámítás2G-tg</v>
      </c>
      <c r="AA24" s="61"/>
      <c r="AB24" s="45"/>
      <c r="AC24" s="66"/>
      <c r="AD24" s="24" t="s">
        <v>139</v>
      </c>
      <c r="AE24" s="68" t="s">
        <v>291</v>
      </c>
    </row>
    <row r="25" spans="1:31" s="6" customFormat="1" ht="12.75">
      <c r="A25" s="106" t="s">
        <v>128</v>
      </c>
      <c r="B25" s="110" t="s">
        <v>135</v>
      </c>
      <c r="C25" s="94"/>
      <c r="D25" s="80"/>
      <c r="E25" s="80"/>
      <c r="F25" s="80"/>
      <c r="G25" s="80"/>
      <c r="H25" s="80"/>
      <c r="I25" s="12"/>
      <c r="J25" s="102" t="s">
        <v>52</v>
      </c>
      <c r="K25" s="12"/>
      <c r="L25" s="12" t="s">
        <v>32</v>
      </c>
      <c r="M25" s="12"/>
      <c r="N25" s="11"/>
      <c r="O25" s="21"/>
      <c r="P25" s="14">
        <v>2</v>
      </c>
      <c r="Q25" s="14"/>
      <c r="R25" s="22"/>
      <c r="S25" s="21">
        <v>0</v>
      </c>
      <c r="T25" s="57" t="s">
        <v>77</v>
      </c>
      <c r="U25" s="20" t="s">
        <v>33</v>
      </c>
      <c r="V25" s="108" t="str">
        <f>'Matematikatanár közös rész'!A41</f>
        <v>mm5t1vs5</v>
      </c>
      <c r="W25" s="109" t="str">
        <f>'Matematikatanár közös rész'!B41</f>
        <v>Valószínűségszámítás1E-tk</v>
      </c>
      <c r="X25" s="61"/>
      <c r="Y25" s="45"/>
      <c r="Z25" s="66"/>
      <c r="AA25" s="61"/>
      <c r="AB25" s="45"/>
      <c r="AC25" s="66"/>
      <c r="AD25" s="24" t="s">
        <v>139</v>
      </c>
      <c r="AE25" s="134" t="s">
        <v>292</v>
      </c>
    </row>
    <row r="26" spans="1:31" s="6" customFormat="1" ht="12.75">
      <c r="A26" s="468" t="s">
        <v>34</v>
      </c>
      <c r="B26" s="469"/>
      <c r="C26" s="90">
        <f aca="true" t="shared" si="0" ref="C26:N26">SUMIF(C7:C25,"=x",$O7:$O25)+SUMIF(C7:C25,"=x",$P7:$P25)+SUMIF(C7:C25,"=x",$Q7:$Q25)</f>
        <v>0</v>
      </c>
      <c r="D26" s="82">
        <f t="shared" si="0"/>
        <v>0</v>
      </c>
      <c r="E26" s="82">
        <f t="shared" si="0"/>
        <v>0</v>
      </c>
      <c r="F26" s="82">
        <f t="shared" si="0"/>
        <v>0</v>
      </c>
      <c r="G26" s="82">
        <f t="shared" si="0"/>
        <v>0</v>
      </c>
      <c r="H26" s="82">
        <f t="shared" si="0"/>
        <v>0</v>
      </c>
      <c r="I26" s="29">
        <f t="shared" si="0"/>
        <v>10</v>
      </c>
      <c r="J26" s="29">
        <f t="shared" si="0"/>
        <v>10</v>
      </c>
      <c r="K26" s="29">
        <f t="shared" si="0"/>
        <v>10</v>
      </c>
      <c r="L26" s="29">
        <f t="shared" si="0"/>
        <v>9</v>
      </c>
      <c r="M26" s="29">
        <f t="shared" si="0"/>
        <v>0</v>
      </c>
      <c r="N26" s="30">
        <f t="shared" si="0"/>
        <v>0</v>
      </c>
      <c r="O26" s="470">
        <f>SUM(C26:N26)</f>
        <v>39</v>
      </c>
      <c r="P26" s="471"/>
      <c r="Q26" s="471"/>
      <c r="R26" s="471"/>
      <c r="S26" s="471"/>
      <c r="T26" s="472"/>
      <c r="U26" s="459"/>
      <c r="V26" s="460"/>
      <c r="W26" s="460"/>
      <c r="X26" s="460"/>
      <c r="Y26" s="460"/>
      <c r="Z26" s="460"/>
      <c r="AA26" s="460"/>
      <c r="AB26" s="460"/>
      <c r="AC26" s="460"/>
      <c r="AD26" s="460"/>
      <c r="AE26" s="461"/>
    </row>
    <row r="27" spans="1:31" s="6" customFormat="1" ht="12.75">
      <c r="A27" s="475" t="s">
        <v>35</v>
      </c>
      <c r="B27" s="476"/>
      <c r="C27" s="91">
        <f aca="true" t="shared" si="1" ref="C27:N27">SUMIF(C7:C25,"=x",$S7:$S25)</f>
        <v>0</v>
      </c>
      <c r="D27" s="84">
        <f t="shared" si="1"/>
        <v>0</v>
      </c>
      <c r="E27" s="84">
        <f t="shared" si="1"/>
        <v>0</v>
      </c>
      <c r="F27" s="84">
        <f t="shared" si="1"/>
        <v>0</v>
      </c>
      <c r="G27" s="84">
        <f t="shared" si="1"/>
        <v>0</v>
      </c>
      <c r="H27" s="84">
        <f t="shared" si="1"/>
        <v>0</v>
      </c>
      <c r="I27" s="32">
        <f t="shared" si="1"/>
        <v>12</v>
      </c>
      <c r="J27" s="32">
        <f t="shared" si="1"/>
        <v>12</v>
      </c>
      <c r="K27" s="32">
        <f t="shared" si="1"/>
        <v>12</v>
      </c>
      <c r="L27" s="32">
        <f t="shared" si="1"/>
        <v>10</v>
      </c>
      <c r="M27" s="32">
        <f t="shared" si="1"/>
        <v>0</v>
      </c>
      <c r="N27" s="33">
        <f t="shared" si="1"/>
        <v>0</v>
      </c>
      <c r="O27" s="446">
        <f>SUM(C27:N27)</f>
        <v>46</v>
      </c>
      <c r="P27" s="447"/>
      <c r="Q27" s="447"/>
      <c r="R27" s="447"/>
      <c r="S27" s="447"/>
      <c r="T27" s="448"/>
      <c r="U27" s="449"/>
      <c r="V27" s="450"/>
      <c r="W27" s="450"/>
      <c r="X27" s="450"/>
      <c r="Y27" s="450"/>
      <c r="Z27" s="450"/>
      <c r="AA27" s="450"/>
      <c r="AB27" s="450"/>
      <c r="AC27" s="450"/>
      <c r="AD27" s="450"/>
      <c r="AE27" s="451"/>
    </row>
    <row r="28" spans="1:31" s="6" customFormat="1" ht="12.75">
      <c r="A28" s="483" t="s">
        <v>36</v>
      </c>
      <c r="B28" s="484"/>
      <c r="C28" s="92">
        <f>SUMPRODUCT(--(C7:C25="x"),--($T7:$T25="K(5)"))</f>
        <v>0</v>
      </c>
      <c r="D28" s="86">
        <f aca="true" t="shared" si="2" ref="D28:N28">SUMPRODUCT(--(D7:D25="x"),--($T7:$T25="K(5)"))</f>
        <v>0</v>
      </c>
      <c r="E28" s="86">
        <f t="shared" si="2"/>
        <v>0</v>
      </c>
      <c r="F28" s="86">
        <f t="shared" si="2"/>
        <v>0</v>
      </c>
      <c r="G28" s="86">
        <f t="shared" si="2"/>
        <v>0</v>
      </c>
      <c r="H28" s="86">
        <f t="shared" si="2"/>
        <v>0</v>
      </c>
      <c r="I28" s="86">
        <f t="shared" si="2"/>
        <v>2</v>
      </c>
      <c r="J28" s="86">
        <f t="shared" si="2"/>
        <v>2</v>
      </c>
      <c r="K28" s="86">
        <f t="shared" si="2"/>
        <v>2</v>
      </c>
      <c r="L28" s="86">
        <f t="shared" si="2"/>
        <v>2</v>
      </c>
      <c r="M28" s="86">
        <f t="shared" si="2"/>
        <v>0</v>
      </c>
      <c r="N28" s="87">
        <f t="shared" si="2"/>
        <v>0</v>
      </c>
      <c r="O28" s="485">
        <f>SUM(C28:N28)</f>
        <v>8</v>
      </c>
      <c r="P28" s="486"/>
      <c r="Q28" s="486"/>
      <c r="R28" s="486"/>
      <c r="S28" s="486"/>
      <c r="T28" s="487"/>
      <c r="U28" s="449"/>
      <c r="V28" s="450"/>
      <c r="W28" s="450"/>
      <c r="X28" s="450"/>
      <c r="Y28" s="450"/>
      <c r="Z28" s="450"/>
      <c r="AA28" s="450"/>
      <c r="AB28" s="450"/>
      <c r="AC28" s="450"/>
      <c r="AD28" s="450"/>
      <c r="AE28" s="451"/>
    </row>
    <row r="29" spans="1:31" s="6" customFormat="1" ht="12.75">
      <c r="A29" s="478" t="s">
        <v>92</v>
      </c>
      <c r="B29" s="479"/>
      <c r="C29" s="477"/>
      <c r="D29" s="477"/>
      <c r="E29" s="477"/>
      <c r="F29" s="477"/>
      <c r="G29" s="477"/>
      <c r="H29" s="477"/>
      <c r="I29" s="477"/>
      <c r="J29" s="477"/>
      <c r="K29" s="477"/>
      <c r="L29" s="477"/>
      <c r="M29" s="477"/>
      <c r="N29" s="477"/>
      <c r="O29" s="477"/>
      <c r="P29" s="477"/>
      <c r="Q29" s="477"/>
      <c r="R29" s="477"/>
      <c r="S29" s="477"/>
      <c r="T29" s="477"/>
      <c r="U29" s="539"/>
      <c r="V29" s="539"/>
      <c r="W29" s="539"/>
      <c r="X29" s="539"/>
      <c r="Y29" s="539"/>
      <c r="Z29" s="539"/>
      <c r="AA29" s="539"/>
      <c r="AB29" s="539"/>
      <c r="AC29" s="539"/>
      <c r="AD29" s="539"/>
      <c r="AE29" s="540"/>
    </row>
    <row r="30" spans="1:31" s="6" customFormat="1" ht="12.75">
      <c r="A30" s="106" t="s">
        <v>143</v>
      </c>
      <c r="B30" s="110" t="s">
        <v>144</v>
      </c>
      <c r="C30" s="94"/>
      <c r="D30" s="80"/>
      <c r="E30" s="80"/>
      <c r="F30" s="80"/>
      <c r="G30" s="80"/>
      <c r="H30" s="80"/>
      <c r="I30" s="12" t="s">
        <v>32</v>
      </c>
      <c r="J30" s="12"/>
      <c r="K30" s="12"/>
      <c r="L30" s="12"/>
      <c r="M30" s="12"/>
      <c r="N30" s="11"/>
      <c r="O30" s="21"/>
      <c r="P30" s="14">
        <v>2</v>
      </c>
      <c r="Q30" s="14"/>
      <c r="R30" s="22"/>
      <c r="S30" s="21">
        <v>2</v>
      </c>
      <c r="T30" s="57" t="s">
        <v>78</v>
      </c>
      <c r="U30" s="21" t="s">
        <v>33</v>
      </c>
      <c r="V30" s="124" t="str">
        <f>'Matematikatanár közös rész'!A52</f>
        <v>mm5t2mo6</v>
      </c>
      <c r="W30" s="131" t="str">
        <f>'Matematikatanár közös rész'!B52</f>
        <v>A matematika tanítása2G-tk</v>
      </c>
      <c r="X30" s="61" t="s">
        <v>41</v>
      </c>
      <c r="Y30" s="45" t="s">
        <v>41</v>
      </c>
      <c r="Z30" s="66"/>
      <c r="AA30" s="61"/>
      <c r="AB30" s="45"/>
      <c r="AC30" s="66"/>
      <c r="AD30" s="35" t="s">
        <v>147</v>
      </c>
      <c r="AE30" s="134" t="s">
        <v>293</v>
      </c>
    </row>
    <row r="31" spans="1:31" s="6" customFormat="1" ht="12.75">
      <c r="A31" s="106" t="s">
        <v>145</v>
      </c>
      <c r="B31" s="110" t="s">
        <v>146</v>
      </c>
      <c r="C31" s="94"/>
      <c r="D31" s="80"/>
      <c r="E31" s="80"/>
      <c r="F31" s="80"/>
      <c r="G31" s="80"/>
      <c r="H31" s="80"/>
      <c r="I31" s="12"/>
      <c r="J31" s="12" t="s">
        <v>32</v>
      </c>
      <c r="K31" s="12"/>
      <c r="L31" s="12"/>
      <c r="M31" s="12"/>
      <c r="N31" s="11"/>
      <c r="O31" s="21"/>
      <c r="P31" s="14">
        <v>2</v>
      </c>
      <c r="Q31" s="14"/>
      <c r="R31" s="22"/>
      <c r="S31" s="21">
        <v>2</v>
      </c>
      <c r="T31" s="57" t="s">
        <v>78</v>
      </c>
      <c r="U31" s="20" t="s">
        <v>33</v>
      </c>
      <c r="V31" s="108" t="str">
        <f>A30</f>
        <v>mm5t2ms7g</v>
      </c>
      <c r="W31" s="109" t="str">
        <f>B30</f>
        <v>A matematika tanítása3G-tg</v>
      </c>
      <c r="X31" s="20" t="s">
        <v>41</v>
      </c>
      <c r="Y31" s="12" t="s">
        <v>41</v>
      </c>
      <c r="Z31" s="66"/>
      <c r="AA31" s="61"/>
      <c r="AB31" s="45"/>
      <c r="AC31" s="66"/>
      <c r="AD31" s="24" t="s">
        <v>99</v>
      </c>
      <c r="AE31" s="134" t="s">
        <v>294</v>
      </c>
    </row>
    <row r="32" spans="1:31" s="6" customFormat="1" ht="12.75">
      <c r="A32" s="468" t="s">
        <v>34</v>
      </c>
      <c r="B32" s="469"/>
      <c r="C32" s="90">
        <f aca="true" t="shared" si="3" ref="C32:N32">SUMIF(C30:C31,"=x",$O30:$O31)+SUMIF(C30:C31,"=x",$P30:$P31)+SUMIF(C30:C31,"=x",$Q30:$Q31)</f>
        <v>0</v>
      </c>
      <c r="D32" s="82">
        <f t="shared" si="3"/>
        <v>0</v>
      </c>
      <c r="E32" s="82">
        <f t="shared" si="3"/>
        <v>0</v>
      </c>
      <c r="F32" s="82">
        <f t="shared" si="3"/>
        <v>0</v>
      </c>
      <c r="G32" s="82">
        <f t="shared" si="3"/>
        <v>0</v>
      </c>
      <c r="H32" s="82">
        <f t="shared" si="3"/>
        <v>0</v>
      </c>
      <c r="I32" s="29">
        <f t="shared" si="3"/>
        <v>2</v>
      </c>
      <c r="J32" s="29">
        <f t="shared" si="3"/>
        <v>2</v>
      </c>
      <c r="K32" s="29">
        <f t="shared" si="3"/>
        <v>0</v>
      </c>
      <c r="L32" s="29">
        <f t="shared" si="3"/>
        <v>0</v>
      </c>
      <c r="M32" s="29">
        <f t="shared" si="3"/>
        <v>0</v>
      </c>
      <c r="N32" s="30">
        <f t="shared" si="3"/>
        <v>0</v>
      </c>
      <c r="O32" s="470">
        <f>SUM(C32:N32)</f>
        <v>4</v>
      </c>
      <c r="P32" s="471"/>
      <c r="Q32" s="471"/>
      <c r="R32" s="471"/>
      <c r="S32" s="471"/>
      <c r="T32" s="472"/>
      <c r="U32" s="459"/>
      <c r="V32" s="460"/>
      <c r="W32" s="460"/>
      <c r="X32" s="460"/>
      <c r="Y32" s="460"/>
      <c r="Z32" s="460"/>
      <c r="AA32" s="460"/>
      <c r="AB32" s="460"/>
      <c r="AC32" s="460"/>
      <c r="AD32" s="460"/>
      <c r="AE32" s="461"/>
    </row>
    <row r="33" spans="1:31" s="6" customFormat="1" ht="12.75">
      <c r="A33" s="475" t="s">
        <v>35</v>
      </c>
      <c r="B33" s="476"/>
      <c r="C33" s="91">
        <f aca="true" t="shared" si="4" ref="C33:N33">SUMIF(C30:C31,"=x",$S30:$S31)</f>
        <v>0</v>
      </c>
      <c r="D33" s="84">
        <f t="shared" si="4"/>
        <v>0</v>
      </c>
      <c r="E33" s="84">
        <f t="shared" si="4"/>
        <v>0</v>
      </c>
      <c r="F33" s="84">
        <f t="shared" si="4"/>
        <v>0</v>
      </c>
      <c r="G33" s="84">
        <f t="shared" si="4"/>
        <v>0</v>
      </c>
      <c r="H33" s="84">
        <f t="shared" si="4"/>
        <v>0</v>
      </c>
      <c r="I33" s="32">
        <f t="shared" si="4"/>
        <v>2</v>
      </c>
      <c r="J33" s="32">
        <f t="shared" si="4"/>
        <v>2</v>
      </c>
      <c r="K33" s="32">
        <f t="shared" si="4"/>
        <v>0</v>
      </c>
      <c r="L33" s="32">
        <f t="shared" si="4"/>
        <v>0</v>
      </c>
      <c r="M33" s="32">
        <f t="shared" si="4"/>
        <v>0</v>
      </c>
      <c r="N33" s="33">
        <f t="shared" si="4"/>
        <v>0</v>
      </c>
      <c r="O33" s="446">
        <f>SUM(C33:N33)</f>
        <v>4</v>
      </c>
      <c r="P33" s="447"/>
      <c r="Q33" s="447"/>
      <c r="R33" s="447"/>
      <c r="S33" s="447"/>
      <c r="T33" s="448"/>
      <c r="U33" s="449"/>
      <c r="V33" s="450"/>
      <c r="W33" s="450"/>
      <c r="X33" s="450"/>
      <c r="Y33" s="450"/>
      <c r="Z33" s="450"/>
      <c r="AA33" s="450"/>
      <c r="AB33" s="450"/>
      <c r="AC33" s="450"/>
      <c r="AD33" s="450"/>
      <c r="AE33" s="451"/>
    </row>
    <row r="34" spans="1:31" s="6" customFormat="1" ht="12.75">
      <c r="A34" s="483" t="s">
        <v>36</v>
      </c>
      <c r="B34" s="484"/>
      <c r="C34" s="92">
        <f>SUMPRODUCT(--(C30:C31="x"),--($T30:$T31="K(5)"))</f>
        <v>0</v>
      </c>
      <c r="D34" s="86">
        <f aca="true" t="shared" si="5" ref="D34:N34">SUMPRODUCT(--(D30:D31="x"),--($T30:$T31="K(5)"))</f>
        <v>0</v>
      </c>
      <c r="E34" s="86">
        <f t="shared" si="5"/>
        <v>0</v>
      </c>
      <c r="F34" s="86">
        <f t="shared" si="5"/>
        <v>0</v>
      </c>
      <c r="G34" s="86">
        <f t="shared" si="5"/>
        <v>0</v>
      </c>
      <c r="H34" s="86">
        <f t="shared" si="5"/>
        <v>0</v>
      </c>
      <c r="I34" s="86">
        <f t="shared" si="5"/>
        <v>0</v>
      </c>
      <c r="J34" s="86">
        <f t="shared" si="5"/>
        <v>0</v>
      </c>
      <c r="K34" s="86">
        <f t="shared" si="5"/>
        <v>0</v>
      </c>
      <c r="L34" s="86">
        <f t="shared" si="5"/>
        <v>0</v>
      </c>
      <c r="M34" s="86">
        <f t="shared" si="5"/>
        <v>0</v>
      </c>
      <c r="N34" s="87">
        <f t="shared" si="5"/>
        <v>0</v>
      </c>
      <c r="O34" s="485">
        <f>SUM(C34:N34)</f>
        <v>0</v>
      </c>
      <c r="P34" s="486"/>
      <c r="Q34" s="486"/>
      <c r="R34" s="486"/>
      <c r="S34" s="486"/>
      <c r="T34" s="487"/>
      <c r="U34" s="449"/>
      <c r="V34" s="450"/>
      <c r="W34" s="450"/>
      <c r="X34" s="450"/>
      <c r="Y34" s="450"/>
      <c r="Z34" s="450"/>
      <c r="AA34" s="450"/>
      <c r="AB34" s="450"/>
      <c r="AC34" s="450"/>
      <c r="AD34" s="450"/>
      <c r="AE34" s="451"/>
    </row>
    <row r="35" spans="1:31" s="6" customFormat="1" ht="12.75">
      <c r="A35" s="478" t="s">
        <v>38</v>
      </c>
      <c r="B35" s="479"/>
      <c r="C35" s="477"/>
      <c r="D35" s="477"/>
      <c r="E35" s="477"/>
      <c r="F35" s="477"/>
      <c r="G35" s="477"/>
      <c r="H35" s="477"/>
      <c r="I35" s="477"/>
      <c r="J35" s="477"/>
      <c r="K35" s="477"/>
      <c r="L35" s="477"/>
      <c r="M35" s="477"/>
      <c r="N35" s="477"/>
      <c r="O35" s="477"/>
      <c r="P35" s="477"/>
      <c r="Q35" s="477"/>
      <c r="R35" s="477"/>
      <c r="S35" s="477"/>
      <c r="T35" s="477"/>
      <c r="U35" s="539"/>
      <c r="V35" s="539"/>
      <c r="W35" s="539"/>
      <c r="X35" s="539"/>
      <c r="Y35" s="539"/>
      <c r="Z35" s="539"/>
      <c r="AA35" s="539"/>
      <c r="AB35" s="539"/>
      <c r="AC35" s="539"/>
      <c r="AD35" s="539"/>
      <c r="AE35" s="540"/>
    </row>
    <row r="36" spans="1:31" s="6" customFormat="1" ht="12.75">
      <c r="A36" s="23" t="s">
        <v>148</v>
      </c>
      <c r="B36" s="18" t="s">
        <v>149</v>
      </c>
      <c r="C36" s="94"/>
      <c r="D36" s="80"/>
      <c r="E36" s="80"/>
      <c r="F36" s="80"/>
      <c r="G36" s="80"/>
      <c r="H36" s="80"/>
      <c r="I36" s="12"/>
      <c r="J36" s="12"/>
      <c r="K36" s="102" t="s">
        <v>52</v>
      </c>
      <c r="L36" s="12" t="s">
        <v>32</v>
      </c>
      <c r="M36" s="12"/>
      <c r="N36" s="11"/>
      <c r="O36" s="21"/>
      <c r="P36" s="14"/>
      <c r="Q36" s="14"/>
      <c r="R36" s="22"/>
      <c r="S36" s="21">
        <v>2</v>
      </c>
      <c r="T36" s="57" t="s">
        <v>75</v>
      </c>
      <c r="U36" s="67"/>
      <c r="V36" s="43"/>
      <c r="W36" s="63"/>
      <c r="X36" s="62"/>
      <c r="Y36" s="43"/>
      <c r="Z36" s="63"/>
      <c r="AA36" s="61"/>
      <c r="AB36" s="45"/>
      <c r="AC36" s="66"/>
      <c r="AD36" s="35" t="s">
        <v>85</v>
      </c>
      <c r="AE36" s="134" t="s">
        <v>295</v>
      </c>
    </row>
    <row r="37" spans="1:31" s="6" customFormat="1" ht="12.75">
      <c r="A37" s="468" t="s">
        <v>34</v>
      </c>
      <c r="B37" s="469"/>
      <c r="C37" s="90">
        <f aca="true" t="shared" si="6" ref="C37:N37">SUMIF(C36:C36,"=x",$O36:$O36)+SUMIF(C36:C36,"=x",$P36:$P36)+SUMIF(C36:C36,"=x",$Q36:$Q36)</f>
        <v>0</v>
      </c>
      <c r="D37" s="82">
        <f t="shared" si="6"/>
        <v>0</v>
      </c>
      <c r="E37" s="82">
        <f t="shared" si="6"/>
        <v>0</v>
      </c>
      <c r="F37" s="82">
        <f t="shared" si="6"/>
        <v>0</v>
      </c>
      <c r="G37" s="82">
        <f t="shared" si="6"/>
        <v>0</v>
      </c>
      <c r="H37" s="82">
        <f t="shared" si="6"/>
        <v>0</v>
      </c>
      <c r="I37" s="29">
        <f t="shared" si="6"/>
        <v>0</v>
      </c>
      <c r="J37" s="29">
        <f t="shared" si="6"/>
        <v>0</v>
      </c>
      <c r="K37" s="29">
        <f t="shared" si="6"/>
        <v>0</v>
      </c>
      <c r="L37" s="29">
        <f t="shared" si="6"/>
        <v>0</v>
      </c>
      <c r="M37" s="29">
        <f t="shared" si="6"/>
        <v>0</v>
      </c>
      <c r="N37" s="30">
        <f t="shared" si="6"/>
        <v>0</v>
      </c>
      <c r="O37" s="470">
        <f>SUM(C37:N37)</f>
        <v>0</v>
      </c>
      <c r="P37" s="471"/>
      <c r="Q37" s="471"/>
      <c r="R37" s="471"/>
      <c r="S37" s="471"/>
      <c r="T37" s="472"/>
      <c r="U37" s="459"/>
      <c r="V37" s="460"/>
      <c r="W37" s="460"/>
      <c r="X37" s="460"/>
      <c r="Y37" s="460"/>
      <c r="Z37" s="460"/>
      <c r="AA37" s="460"/>
      <c r="AB37" s="460"/>
      <c r="AC37" s="460"/>
      <c r="AD37" s="460"/>
      <c r="AE37" s="461"/>
    </row>
    <row r="38" spans="1:31" s="6" customFormat="1" ht="12.75">
      <c r="A38" s="475" t="s">
        <v>35</v>
      </c>
      <c r="B38" s="476"/>
      <c r="C38" s="91">
        <f aca="true" t="shared" si="7" ref="C38:N38">SUMIF(C36:C36,"=x",$S36:$S36)</f>
        <v>0</v>
      </c>
      <c r="D38" s="84">
        <f t="shared" si="7"/>
        <v>0</v>
      </c>
      <c r="E38" s="84">
        <f t="shared" si="7"/>
        <v>0</v>
      </c>
      <c r="F38" s="84">
        <f t="shared" si="7"/>
        <v>0</v>
      </c>
      <c r="G38" s="84">
        <f t="shared" si="7"/>
        <v>0</v>
      </c>
      <c r="H38" s="84">
        <f t="shared" si="7"/>
        <v>0</v>
      </c>
      <c r="I38" s="32">
        <f t="shared" si="7"/>
        <v>0</v>
      </c>
      <c r="J38" s="32">
        <f t="shared" si="7"/>
        <v>0</v>
      </c>
      <c r="K38" s="32">
        <f t="shared" si="7"/>
        <v>0</v>
      </c>
      <c r="L38" s="32">
        <f t="shared" si="7"/>
        <v>2</v>
      </c>
      <c r="M38" s="32">
        <f t="shared" si="7"/>
        <v>0</v>
      </c>
      <c r="N38" s="33">
        <f t="shared" si="7"/>
        <v>0</v>
      </c>
      <c r="O38" s="446">
        <f>SUM(C38:N38)</f>
        <v>2</v>
      </c>
      <c r="P38" s="447"/>
      <c r="Q38" s="447"/>
      <c r="R38" s="447"/>
      <c r="S38" s="447"/>
      <c r="T38" s="448"/>
      <c r="U38" s="449"/>
      <c r="V38" s="450"/>
      <c r="W38" s="450"/>
      <c r="X38" s="450"/>
      <c r="Y38" s="450"/>
      <c r="Z38" s="450"/>
      <c r="AA38" s="450"/>
      <c r="AB38" s="450"/>
      <c r="AC38" s="450"/>
      <c r="AD38" s="450"/>
      <c r="AE38" s="451"/>
    </row>
    <row r="39" spans="1:31" s="6" customFormat="1" ht="12.75">
      <c r="A39" s="483" t="s">
        <v>36</v>
      </c>
      <c r="B39" s="484"/>
      <c r="C39" s="92">
        <f>SUMPRODUCT(--(C36:C36="x"),--($T36:$T36="K(5)"))</f>
        <v>0</v>
      </c>
      <c r="D39" s="86">
        <f aca="true" t="shared" si="8" ref="D39:N39">SUMPRODUCT(--(D36:D36="x"),--($T36:$T36="K(5)"))</f>
        <v>0</v>
      </c>
      <c r="E39" s="86">
        <f t="shared" si="8"/>
        <v>0</v>
      </c>
      <c r="F39" s="86">
        <f t="shared" si="8"/>
        <v>0</v>
      </c>
      <c r="G39" s="86">
        <f t="shared" si="8"/>
        <v>0</v>
      </c>
      <c r="H39" s="86">
        <f t="shared" si="8"/>
        <v>0</v>
      </c>
      <c r="I39" s="86">
        <f t="shared" si="8"/>
        <v>0</v>
      </c>
      <c r="J39" s="86">
        <f t="shared" si="8"/>
        <v>0</v>
      </c>
      <c r="K39" s="86">
        <f t="shared" si="8"/>
        <v>0</v>
      </c>
      <c r="L39" s="86">
        <f t="shared" si="8"/>
        <v>1</v>
      </c>
      <c r="M39" s="86">
        <f t="shared" si="8"/>
        <v>0</v>
      </c>
      <c r="N39" s="87">
        <f t="shared" si="8"/>
        <v>0</v>
      </c>
      <c r="O39" s="485">
        <f>SUM(C39:N39)</f>
        <v>1</v>
      </c>
      <c r="P39" s="486"/>
      <c r="Q39" s="486"/>
      <c r="R39" s="486"/>
      <c r="S39" s="486"/>
      <c r="T39" s="487"/>
      <c r="U39" s="449"/>
      <c r="V39" s="450"/>
      <c r="W39" s="450"/>
      <c r="X39" s="450"/>
      <c r="Y39" s="450"/>
      <c r="Z39" s="450"/>
      <c r="AA39" s="450"/>
      <c r="AB39" s="450"/>
      <c r="AC39" s="450"/>
      <c r="AD39" s="450"/>
      <c r="AE39" s="451"/>
    </row>
    <row r="40" spans="1:31" s="6" customFormat="1" ht="12" customHeight="1">
      <c r="A40" s="478" t="s">
        <v>39</v>
      </c>
      <c r="B40" s="479"/>
      <c r="C40" s="477"/>
      <c r="D40" s="477"/>
      <c r="E40" s="477"/>
      <c r="F40" s="477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77"/>
      <c r="R40" s="477"/>
      <c r="S40" s="477"/>
      <c r="T40" s="477"/>
      <c r="U40" s="539"/>
      <c r="V40" s="539"/>
      <c r="W40" s="539"/>
      <c r="X40" s="539"/>
      <c r="Y40" s="539"/>
      <c r="Z40" s="539"/>
      <c r="AA40" s="539"/>
      <c r="AB40" s="539"/>
      <c r="AC40" s="539"/>
      <c r="AD40" s="539"/>
      <c r="AE40" s="540"/>
    </row>
    <row r="41" spans="1:31" s="438" customFormat="1" ht="12.75">
      <c r="A41" s="428" t="s">
        <v>150</v>
      </c>
      <c r="B41" s="445" t="s">
        <v>157</v>
      </c>
      <c r="C41" s="94"/>
      <c r="D41" s="80"/>
      <c r="E41" s="80"/>
      <c r="F41" s="80"/>
      <c r="G41" s="80"/>
      <c r="H41" s="80"/>
      <c r="I41" s="12"/>
      <c r="J41" s="12"/>
      <c r="K41" s="12" t="s">
        <v>52</v>
      </c>
      <c r="L41" s="12" t="s">
        <v>32</v>
      </c>
      <c r="M41" s="12"/>
      <c r="N41" s="11"/>
      <c r="O41" s="429"/>
      <c r="P41" s="430">
        <v>2</v>
      </c>
      <c r="Q41" s="430"/>
      <c r="R41" s="431"/>
      <c r="S41" s="429">
        <v>2</v>
      </c>
      <c r="T41" s="433" t="s">
        <v>78</v>
      </c>
      <c r="U41" s="429" t="s">
        <v>33</v>
      </c>
      <c r="V41" s="434" t="str">
        <f>A30</f>
        <v>mm5t2ms7g</v>
      </c>
      <c r="W41" s="435" t="str">
        <f>B30</f>
        <v>A matematika tanítása3G-tg</v>
      </c>
      <c r="X41" s="429" t="s">
        <v>33</v>
      </c>
      <c r="Y41" s="434" t="str">
        <f>A9</f>
        <v>mm5t2el7g</v>
      </c>
      <c r="Z41" s="435" t="str">
        <f>B9</f>
        <v>Elemi matematika5G-tg</v>
      </c>
      <c r="AA41" s="61"/>
      <c r="AB41" s="45"/>
      <c r="AC41" s="68"/>
      <c r="AD41" s="24" t="s">
        <v>99</v>
      </c>
      <c r="AE41" s="68" t="s">
        <v>296</v>
      </c>
    </row>
    <row r="42" spans="1:31" s="6" customFormat="1" ht="12.75">
      <c r="A42" s="106" t="s">
        <v>230</v>
      </c>
      <c r="B42" s="116" t="s">
        <v>151</v>
      </c>
      <c r="C42" s="94"/>
      <c r="D42" s="80"/>
      <c r="E42" s="80"/>
      <c r="F42" s="80"/>
      <c r="G42" s="80"/>
      <c r="H42" s="80"/>
      <c r="I42" s="12"/>
      <c r="J42" s="12"/>
      <c r="K42" s="12"/>
      <c r="L42" s="102" t="s">
        <v>52</v>
      </c>
      <c r="M42" s="12" t="s">
        <v>32</v>
      </c>
      <c r="N42" s="11"/>
      <c r="O42" s="21"/>
      <c r="P42" s="14">
        <v>1</v>
      </c>
      <c r="Q42" s="14"/>
      <c r="R42" s="22"/>
      <c r="S42" s="21">
        <v>1</v>
      </c>
      <c r="T42" s="57" t="s">
        <v>156</v>
      </c>
      <c r="U42" s="61"/>
      <c r="V42" s="45"/>
      <c r="W42" s="68"/>
      <c r="X42" s="61"/>
      <c r="Y42" s="45"/>
      <c r="Z42" s="68"/>
      <c r="AA42" s="61"/>
      <c r="AB42" s="45"/>
      <c r="AC42" s="68"/>
      <c r="AD42" s="24" t="s">
        <v>142</v>
      </c>
      <c r="AE42" s="68" t="s">
        <v>297</v>
      </c>
    </row>
    <row r="43" spans="1:31" s="6" customFormat="1" ht="12.75">
      <c r="A43" s="106" t="s">
        <v>231</v>
      </c>
      <c r="B43" s="116" t="s">
        <v>152</v>
      </c>
      <c r="C43" s="94"/>
      <c r="D43" s="80"/>
      <c r="E43" s="80"/>
      <c r="F43" s="80"/>
      <c r="G43" s="80"/>
      <c r="H43" s="80"/>
      <c r="I43" s="12"/>
      <c r="J43" s="12"/>
      <c r="K43" s="12"/>
      <c r="L43" s="12"/>
      <c r="M43" s="102" t="s">
        <v>52</v>
      </c>
      <c r="N43" s="11" t="s">
        <v>32</v>
      </c>
      <c r="O43" s="21"/>
      <c r="P43" s="14">
        <v>1</v>
      </c>
      <c r="Q43" s="14"/>
      <c r="R43" s="22"/>
      <c r="S43" s="21">
        <v>1</v>
      </c>
      <c r="T43" s="57" t="s">
        <v>156</v>
      </c>
      <c r="U43" s="21"/>
      <c r="V43" s="14"/>
      <c r="W43" s="152"/>
      <c r="X43" s="20"/>
      <c r="Y43" s="108"/>
      <c r="Z43" s="109"/>
      <c r="AA43" s="61"/>
      <c r="AB43" s="45"/>
      <c r="AC43" s="68"/>
      <c r="AD43" s="24" t="s">
        <v>142</v>
      </c>
      <c r="AE43" s="68" t="s">
        <v>298</v>
      </c>
    </row>
    <row r="44" spans="1:31" s="6" customFormat="1" ht="12.75">
      <c r="A44" s="468" t="s">
        <v>34</v>
      </c>
      <c r="B44" s="469"/>
      <c r="C44" s="90">
        <f aca="true" t="shared" si="9" ref="C44:N44">SUMIF(C41:C43,"=x",$O41:$O43)+SUMIF(C41:C43,"=x",$P41:$P43)+SUMIF(C41:C43,"=x",$Q41:$Q43)</f>
        <v>0</v>
      </c>
      <c r="D44" s="82">
        <f t="shared" si="9"/>
        <v>0</v>
      </c>
      <c r="E44" s="82">
        <f t="shared" si="9"/>
        <v>0</v>
      </c>
      <c r="F44" s="82">
        <f t="shared" si="9"/>
        <v>0</v>
      </c>
      <c r="G44" s="82">
        <f t="shared" si="9"/>
        <v>0</v>
      </c>
      <c r="H44" s="82">
        <f t="shared" si="9"/>
        <v>0</v>
      </c>
      <c r="I44" s="29">
        <f t="shared" si="9"/>
        <v>0</v>
      </c>
      <c r="J44" s="29">
        <f t="shared" si="9"/>
        <v>0</v>
      </c>
      <c r="K44" s="29">
        <f t="shared" si="9"/>
        <v>0</v>
      </c>
      <c r="L44" s="29">
        <f t="shared" si="9"/>
        <v>2</v>
      </c>
      <c r="M44" s="29">
        <f t="shared" si="9"/>
        <v>1</v>
      </c>
      <c r="N44" s="30">
        <f t="shared" si="9"/>
        <v>1</v>
      </c>
      <c r="O44" s="470">
        <f>SUM(C44:N44)</f>
        <v>4</v>
      </c>
      <c r="P44" s="471"/>
      <c r="Q44" s="471"/>
      <c r="R44" s="471"/>
      <c r="S44" s="471"/>
      <c r="T44" s="472"/>
      <c r="U44" s="459"/>
      <c r="V44" s="460"/>
      <c r="W44" s="460"/>
      <c r="X44" s="460"/>
      <c r="Y44" s="460"/>
      <c r="Z44" s="460"/>
      <c r="AA44" s="460"/>
      <c r="AB44" s="460"/>
      <c r="AC44" s="460"/>
      <c r="AD44" s="460"/>
      <c r="AE44" s="461"/>
    </row>
    <row r="45" spans="1:31" s="6" customFormat="1" ht="12.75">
      <c r="A45" s="475" t="s">
        <v>35</v>
      </c>
      <c r="B45" s="476"/>
      <c r="C45" s="91">
        <f aca="true" t="shared" si="10" ref="C45:N45">SUMIF(C41:C43,"=x",$S41:$S43)</f>
        <v>0</v>
      </c>
      <c r="D45" s="84">
        <f t="shared" si="10"/>
        <v>0</v>
      </c>
      <c r="E45" s="84">
        <f t="shared" si="10"/>
        <v>0</v>
      </c>
      <c r="F45" s="84">
        <f t="shared" si="10"/>
        <v>0</v>
      </c>
      <c r="G45" s="84">
        <f t="shared" si="10"/>
        <v>0</v>
      </c>
      <c r="H45" s="84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2</v>
      </c>
      <c r="M45" s="32">
        <f t="shared" si="10"/>
        <v>1</v>
      </c>
      <c r="N45" s="33">
        <f t="shared" si="10"/>
        <v>1</v>
      </c>
      <c r="O45" s="446">
        <f>SUM(C45:N45)</f>
        <v>4</v>
      </c>
      <c r="P45" s="447"/>
      <c r="Q45" s="447"/>
      <c r="R45" s="447"/>
      <c r="S45" s="447"/>
      <c r="T45" s="448"/>
      <c r="U45" s="449"/>
      <c r="V45" s="450"/>
      <c r="W45" s="450"/>
      <c r="X45" s="450"/>
      <c r="Y45" s="450"/>
      <c r="Z45" s="450"/>
      <c r="AA45" s="450"/>
      <c r="AB45" s="450"/>
      <c r="AC45" s="450"/>
      <c r="AD45" s="450"/>
      <c r="AE45" s="451"/>
    </row>
    <row r="46" spans="1:31" s="6" customFormat="1" ht="12.75">
      <c r="A46" s="483" t="s">
        <v>36</v>
      </c>
      <c r="B46" s="484"/>
      <c r="C46" s="92">
        <f>SUMPRODUCT(--(C41:C43="x"),--($T41:$T43="K(5)"))</f>
        <v>0</v>
      </c>
      <c r="D46" s="86">
        <f aca="true" t="shared" si="11" ref="D46:N46">SUMPRODUCT(--(D41:D43="x"),--($T41:$T43="K(5)"))</f>
        <v>0</v>
      </c>
      <c r="E46" s="86">
        <f t="shared" si="11"/>
        <v>0</v>
      </c>
      <c r="F46" s="86">
        <f t="shared" si="11"/>
        <v>0</v>
      </c>
      <c r="G46" s="86">
        <f t="shared" si="11"/>
        <v>0</v>
      </c>
      <c r="H46" s="86">
        <f t="shared" si="11"/>
        <v>0</v>
      </c>
      <c r="I46" s="86">
        <f t="shared" si="11"/>
        <v>0</v>
      </c>
      <c r="J46" s="86">
        <f t="shared" si="11"/>
        <v>0</v>
      </c>
      <c r="K46" s="86">
        <f t="shared" si="11"/>
        <v>0</v>
      </c>
      <c r="L46" s="86">
        <f t="shared" si="11"/>
        <v>0</v>
      </c>
      <c r="M46" s="86">
        <f t="shared" si="11"/>
        <v>0</v>
      </c>
      <c r="N46" s="87">
        <f t="shared" si="11"/>
        <v>0</v>
      </c>
      <c r="O46" s="485">
        <f>SUM(C46:N46)</f>
        <v>0</v>
      </c>
      <c r="P46" s="486"/>
      <c r="Q46" s="486"/>
      <c r="R46" s="486"/>
      <c r="S46" s="486"/>
      <c r="T46" s="487"/>
      <c r="U46" s="449"/>
      <c r="V46" s="450"/>
      <c r="W46" s="450"/>
      <c r="X46" s="450"/>
      <c r="Y46" s="450"/>
      <c r="Z46" s="450"/>
      <c r="AA46" s="450"/>
      <c r="AB46" s="450"/>
      <c r="AC46" s="450"/>
      <c r="AD46" s="450"/>
      <c r="AE46" s="451"/>
    </row>
    <row r="47" spans="1:31" s="6" customFormat="1" ht="12.75">
      <c r="A47" s="478" t="s">
        <v>9</v>
      </c>
      <c r="B47" s="479"/>
      <c r="C47" s="477"/>
      <c r="D47" s="477"/>
      <c r="E47" s="477"/>
      <c r="F47" s="477"/>
      <c r="G47" s="477"/>
      <c r="H47" s="477"/>
      <c r="I47" s="477"/>
      <c r="J47" s="477"/>
      <c r="K47" s="477"/>
      <c r="L47" s="477"/>
      <c r="M47" s="477"/>
      <c r="N47" s="477"/>
      <c r="O47" s="477"/>
      <c r="P47" s="477"/>
      <c r="Q47" s="477"/>
      <c r="R47" s="477"/>
      <c r="S47" s="477"/>
      <c r="T47" s="477"/>
      <c r="U47" s="457"/>
      <c r="V47" s="457"/>
      <c r="W47" s="457"/>
      <c r="X47" s="457"/>
      <c r="Y47" s="457"/>
      <c r="Z47" s="457"/>
      <c r="AA47" s="457"/>
      <c r="AB47" s="457"/>
      <c r="AC47" s="457"/>
      <c r="AD47" s="457"/>
      <c r="AE47" s="458"/>
    </row>
    <row r="48" spans="1:31" s="6" customFormat="1" ht="12.75">
      <c r="A48" s="468" t="s">
        <v>34</v>
      </c>
      <c r="B48" s="469"/>
      <c r="C48" s="90">
        <f aca="true" t="shared" si="12" ref="C48:N50">SUMIF($A3:$A47,$A48,C3:C47)</f>
        <v>0</v>
      </c>
      <c r="D48" s="82">
        <f t="shared" si="12"/>
        <v>0</v>
      </c>
      <c r="E48" s="82">
        <f t="shared" si="12"/>
        <v>0</v>
      </c>
      <c r="F48" s="82">
        <f t="shared" si="12"/>
        <v>0</v>
      </c>
      <c r="G48" s="82">
        <f t="shared" si="12"/>
        <v>0</v>
      </c>
      <c r="H48" s="82">
        <f t="shared" si="12"/>
        <v>0</v>
      </c>
      <c r="I48" s="29">
        <f t="shared" si="12"/>
        <v>12</v>
      </c>
      <c r="J48" s="29">
        <f t="shared" si="12"/>
        <v>12</v>
      </c>
      <c r="K48" s="29">
        <f t="shared" si="12"/>
        <v>10</v>
      </c>
      <c r="L48" s="29">
        <f t="shared" si="12"/>
        <v>11</v>
      </c>
      <c r="M48" s="29">
        <f t="shared" si="12"/>
        <v>1</v>
      </c>
      <c r="N48" s="30">
        <f t="shared" si="12"/>
        <v>1</v>
      </c>
      <c r="O48" s="470">
        <f>SUM(C48:N48)</f>
        <v>47</v>
      </c>
      <c r="P48" s="471"/>
      <c r="Q48" s="471"/>
      <c r="R48" s="471"/>
      <c r="S48" s="471"/>
      <c r="T48" s="472"/>
      <c r="U48" s="449"/>
      <c r="V48" s="450"/>
      <c r="W48" s="450"/>
      <c r="X48" s="450"/>
      <c r="Y48" s="450"/>
      <c r="Z48" s="450"/>
      <c r="AA48" s="450"/>
      <c r="AB48" s="450"/>
      <c r="AC48" s="450"/>
      <c r="AD48" s="450"/>
      <c r="AE48" s="451"/>
    </row>
    <row r="49" spans="1:31" s="6" customFormat="1" ht="12.75">
      <c r="A49" s="475" t="s">
        <v>35</v>
      </c>
      <c r="B49" s="476"/>
      <c r="C49" s="91">
        <f t="shared" si="12"/>
        <v>0</v>
      </c>
      <c r="D49" s="84">
        <f t="shared" si="12"/>
        <v>0</v>
      </c>
      <c r="E49" s="84">
        <f t="shared" si="12"/>
        <v>0</v>
      </c>
      <c r="F49" s="84">
        <f t="shared" si="12"/>
        <v>0</v>
      </c>
      <c r="G49" s="84">
        <f t="shared" si="12"/>
        <v>0</v>
      </c>
      <c r="H49" s="84">
        <f t="shared" si="12"/>
        <v>0</v>
      </c>
      <c r="I49" s="32">
        <f t="shared" si="12"/>
        <v>14</v>
      </c>
      <c r="J49" s="32">
        <f t="shared" si="12"/>
        <v>14</v>
      </c>
      <c r="K49" s="32">
        <f t="shared" si="12"/>
        <v>12</v>
      </c>
      <c r="L49" s="32">
        <f t="shared" si="12"/>
        <v>14</v>
      </c>
      <c r="M49" s="32">
        <f t="shared" si="12"/>
        <v>1</v>
      </c>
      <c r="N49" s="33">
        <f t="shared" si="12"/>
        <v>1</v>
      </c>
      <c r="O49" s="446">
        <f>SUM(C49:N49)</f>
        <v>56</v>
      </c>
      <c r="P49" s="447"/>
      <c r="Q49" s="447"/>
      <c r="R49" s="447"/>
      <c r="S49" s="447"/>
      <c r="T49" s="448"/>
      <c r="U49" s="449"/>
      <c r="V49" s="450"/>
      <c r="W49" s="450"/>
      <c r="X49" s="450"/>
      <c r="Y49" s="450"/>
      <c r="Z49" s="450"/>
      <c r="AA49" s="450"/>
      <c r="AB49" s="450"/>
      <c r="AC49" s="450"/>
      <c r="AD49" s="450"/>
      <c r="AE49" s="451"/>
    </row>
    <row r="50" spans="1:31" s="6" customFormat="1" ht="12.75">
      <c r="A50" s="483" t="s">
        <v>36</v>
      </c>
      <c r="B50" s="484"/>
      <c r="C50" s="92">
        <f t="shared" si="12"/>
        <v>0</v>
      </c>
      <c r="D50" s="86">
        <f t="shared" si="12"/>
        <v>0</v>
      </c>
      <c r="E50" s="86">
        <f t="shared" si="12"/>
        <v>0</v>
      </c>
      <c r="F50" s="86">
        <f t="shared" si="12"/>
        <v>0</v>
      </c>
      <c r="G50" s="86">
        <f t="shared" si="12"/>
        <v>0</v>
      </c>
      <c r="H50" s="86">
        <f t="shared" si="12"/>
        <v>0</v>
      </c>
      <c r="I50" s="26">
        <f t="shared" si="12"/>
        <v>2</v>
      </c>
      <c r="J50" s="26">
        <f t="shared" si="12"/>
        <v>2</v>
      </c>
      <c r="K50" s="26">
        <f t="shared" si="12"/>
        <v>2</v>
      </c>
      <c r="L50" s="26">
        <f t="shared" si="12"/>
        <v>3</v>
      </c>
      <c r="M50" s="26">
        <f t="shared" si="12"/>
        <v>0</v>
      </c>
      <c r="N50" s="27">
        <f t="shared" si="12"/>
        <v>0</v>
      </c>
      <c r="O50" s="485">
        <f>SUM(C50:N50)</f>
        <v>9</v>
      </c>
      <c r="P50" s="486"/>
      <c r="Q50" s="486"/>
      <c r="R50" s="486"/>
      <c r="S50" s="486"/>
      <c r="T50" s="487"/>
      <c r="U50" s="449"/>
      <c r="V50" s="450"/>
      <c r="W50" s="450"/>
      <c r="X50" s="450"/>
      <c r="Y50" s="450"/>
      <c r="Z50" s="450"/>
      <c r="AA50" s="450"/>
      <c r="AB50" s="450"/>
      <c r="AC50" s="450"/>
      <c r="AD50" s="450"/>
      <c r="AE50" s="451"/>
    </row>
    <row r="51" spans="1:31" s="6" customFormat="1" ht="13.5" thickBot="1">
      <c r="A51" s="488" t="s">
        <v>40</v>
      </c>
      <c r="B51" s="489"/>
      <c r="C51" s="93"/>
      <c r="D51" s="88"/>
      <c r="E51" s="88"/>
      <c r="F51" s="88"/>
      <c r="G51" s="88"/>
      <c r="H51" s="88"/>
      <c r="I51" s="78">
        <f>11+2</f>
        <v>13</v>
      </c>
      <c r="J51" s="78">
        <f>12+2</f>
        <v>14</v>
      </c>
      <c r="K51" s="78">
        <f>13</f>
        <v>13</v>
      </c>
      <c r="L51" s="78">
        <f>12+2</f>
        <v>14</v>
      </c>
      <c r="M51" s="78">
        <f>0+1</f>
        <v>1</v>
      </c>
      <c r="N51" s="79">
        <f>0+1</f>
        <v>1</v>
      </c>
      <c r="O51" s="490">
        <f>SUM(C51:N51)</f>
        <v>56</v>
      </c>
      <c r="P51" s="491"/>
      <c r="Q51" s="491"/>
      <c r="R51" s="491"/>
      <c r="S51" s="491"/>
      <c r="T51" s="492"/>
      <c r="U51" s="452"/>
      <c r="V51" s="453"/>
      <c r="W51" s="453"/>
      <c r="X51" s="453"/>
      <c r="Y51" s="453"/>
      <c r="Z51" s="453"/>
      <c r="AA51" s="453"/>
      <c r="AB51" s="453"/>
      <c r="AC51" s="453"/>
      <c r="AD51" s="453"/>
      <c r="AE51" s="454"/>
    </row>
    <row r="52" spans="1:30" s="6" customFormat="1" ht="12.75">
      <c r="A52" s="3"/>
      <c r="B52" s="1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2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s="6" customFormat="1" ht="12.75">
      <c r="A53" s="104" t="s">
        <v>54</v>
      </c>
      <c r="B53" s="1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2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s="6" customFormat="1" ht="12.75">
      <c r="A54" s="3"/>
      <c r="B54" s="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2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s="6" customFormat="1" ht="12.75">
      <c r="A55" s="103" t="s">
        <v>55</v>
      </c>
      <c r="B55" s="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2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s="6" customFormat="1" ht="12.75">
      <c r="A56" s="104" t="s">
        <v>238</v>
      </c>
      <c r="B56" s="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2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s="6" customFormat="1" ht="12.75">
      <c r="A57" s="3"/>
      <c r="B57" s="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2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s="6" customFormat="1" ht="12.75">
      <c r="A58" s="3"/>
      <c r="B58" s="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2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s="6" customFormat="1" ht="12.75">
      <c r="A59" s="3"/>
      <c r="B59" s="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2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s="6" customFormat="1" ht="12.75">
      <c r="A60" s="3"/>
      <c r="B60" s="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2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s="6" customFormat="1" ht="12.75">
      <c r="A61" s="3"/>
      <c r="B61" s="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2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s="6" customFormat="1" ht="12.75">
      <c r="A62" s="3"/>
      <c r="B62" s="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2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s="6" customFormat="1" ht="12.75">
      <c r="A63" s="3"/>
      <c r="B63" s="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2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s="6" customFormat="1" ht="12.75">
      <c r="A64" s="3"/>
      <c r="B64" s="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2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s="6" customFormat="1" ht="12.75">
      <c r="A65" s="3"/>
      <c r="B65" s="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2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s="6" customFormat="1" ht="12.75">
      <c r="A66" s="3"/>
      <c r="B66" s="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2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s="6" customFormat="1" ht="12.75">
      <c r="A67" s="3"/>
      <c r="B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2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s="6" customFormat="1" ht="12.75">
      <c r="A68" s="3"/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2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s="6" customFormat="1" ht="12.75">
      <c r="A69" s="3"/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2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s="6" customFormat="1" ht="12.75">
      <c r="A70" s="3"/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s="6" customFormat="1" ht="12.75">
      <c r="A71" s="3"/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s="6" customFormat="1" ht="12.75">
      <c r="A72" s="3"/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s="6" customFormat="1" ht="12.75">
      <c r="A73" s="3"/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s="6" customFormat="1" ht="12.75">
      <c r="A74" s="3"/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s="6" customFormat="1" ht="12.75">
      <c r="A75" s="3"/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s="6" customFormat="1" ht="12.75">
      <c r="A76" s="3"/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s="7" customFormat="1" ht="12.75">
      <c r="A77" s="3"/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s="7" customFormat="1" ht="12.75">
      <c r="A78" s="3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s="7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s="7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s="6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s="6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s="6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s="6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s="6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s="6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s="7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s="7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s="7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s="7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s="7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s="8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s="9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s="6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s="6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s="6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s="7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s="6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s="6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s="6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s="6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s="6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s="6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s="6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s="6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s="7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s="7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s="7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s="7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s="7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s="6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2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s="6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s="6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s="6" customFormat="1" ht="12.7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2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s="6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2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s="6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2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s="6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2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s="6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2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s="6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s="7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2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s="7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2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s="7" customFormat="1" ht="12.7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2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s="6" customFormat="1" ht="12.7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2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s="6" customFormat="1" ht="12.7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2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s="6" customFormat="1" ht="12.7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2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s="6" customFormat="1" ht="12.7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2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s="6" customFormat="1" ht="12.7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2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s="6" customFormat="1" ht="12.7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2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s="6" customFormat="1" ht="12.7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2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s="7" customFormat="1" ht="12.7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2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s="6" customFormat="1" ht="12.7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2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s="6" customFormat="1" ht="12.7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2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s="6" customFormat="1" ht="12.75">
      <c r="A133" s="3"/>
      <c r="B133" s="1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2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s="6" customFormat="1" ht="12.75">
      <c r="A134" s="3"/>
      <c r="B134" s="1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2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s="6" customFormat="1" ht="12.75">
      <c r="A135" s="3"/>
      <c r="B135" s="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2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s="6" customFormat="1" ht="12.75">
      <c r="A136" s="3"/>
      <c r="B136" s="1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2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s="6" customFormat="1" ht="12.75">
      <c r="A137" s="3"/>
      <c r="B137" s="1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2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s="6" customFormat="1" ht="12.75">
      <c r="A138" s="3"/>
      <c r="B138" s="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2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s="6" customFormat="1" ht="12.75">
      <c r="A139" s="3"/>
      <c r="B139" s="1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2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</sheetData>
  <sheetProtection/>
  <mergeCells count="82">
    <mergeCell ref="C4:N4"/>
    <mergeCell ref="T4:T5"/>
    <mergeCell ref="A1:L1"/>
    <mergeCell ref="O4:R4"/>
    <mergeCell ref="A6:B6"/>
    <mergeCell ref="C6:N6"/>
    <mergeCell ref="O6:T6"/>
    <mergeCell ref="S4:S5"/>
    <mergeCell ref="A2:L2"/>
    <mergeCell ref="A3:L3"/>
    <mergeCell ref="A4:A5"/>
    <mergeCell ref="B4:B5"/>
    <mergeCell ref="A34:B34"/>
    <mergeCell ref="O34:T34"/>
    <mergeCell ref="U29:AE29"/>
    <mergeCell ref="A26:B26"/>
    <mergeCell ref="O26:T26"/>
    <mergeCell ref="A27:B27"/>
    <mergeCell ref="O27:T27"/>
    <mergeCell ref="A28:B28"/>
    <mergeCell ref="O28:T28"/>
    <mergeCell ref="A29:B29"/>
    <mergeCell ref="C29:N29"/>
    <mergeCell ref="O29:T29"/>
    <mergeCell ref="A32:B32"/>
    <mergeCell ref="O32:T32"/>
    <mergeCell ref="A33:B33"/>
    <mergeCell ref="O33:T33"/>
    <mergeCell ref="U38:AE38"/>
    <mergeCell ref="U39:AE39"/>
    <mergeCell ref="U40:AE40"/>
    <mergeCell ref="A37:B37"/>
    <mergeCell ref="O37:T37"/>
    <mergeCell ref="A35:B35"/>
    <mergeCell ref="C35:N35"/>
    <mergeCell ref="O35:T35"/>
    <mergeCell ref="A38:B38"/>
    <mergeCell ref="O38:T38"/>
    <mergeCell ref="A44:B44"/>
    <mergeCell ref="O44:T44"/>
    <mergeCell ref="A40:B40"/>
    <mergeCell ref="C40:N40"/>
    <mergeCell ref="O40:T40"/>
    <mergeCell ref="A39:B39"/>
    <mergeCell ref="O39:T39"/>
    <mergeCell ref="A49:B49"/>
    <mergeCell ref="O49:T49"/>
    <mergeCell ref="A50:B50"/>
    <mergeCell ref="O50:T50"/>
    <mergeCell ref="A45:B45"/>
    <mergeCell ref="O45:T45"/>
    <mergeCell ref="A46:B46"/>
    <mergeCell ref="O46:T46"/>
    <mergeCell ref="U49:AE49"/>
    <mergeCell ref="U50:AE50"/>
    <mergeCell ref="U51:AE51"/>
    <mergeCell ref="A47:B47"/>
    <mergeCell ref="C47:N47"/>
    <mergeCell ref="O47:T47"/>
    <mergeCell ref="A48:B48"/>
    <mergeCell ref="O48:T48"/>
    <mergeCell ref="A51:B51"/>
    <mergeCell ref="O51:T51"/>
    <mergeCell ref="AE4:AE5"/>
    <mergeCell ref="U6:AE6"/>
    <mergeCell ref="U26:AE26"/>
    <mergeCell ref="U27:AE27"/>
    <mergeCell ref="U28:AE28"/>
    <mergeCell ref="U4:W5"/>
    <mergeCell ref="X4:Z5"/>
    <mergeCell ref="AA4:AC5"/>
    <mergeCell ref="AD4:AD5"/>
    <mergeCell ref="U44:AE44"/>
    <mergeCell ref="U45:AE45"/>
    <mergeCell ref="U46:AE46"/>
    <mergeCell ref="U47:AE47"/>
    <mergeCell ref="U48:AE48"/>
    <mergeCell ref="U32:AE32"/>
    <mergeCell ref="U33:AE33"/>
    <mergeCell ref="U34:AE34"/>
    <mergeCell ref="U35:AE35"/>
    <mergeCell ref="U37:AE37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  <ignoredErrors>
    <ignoredError sqref="K5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E125"/>
  <sheetViews>
    <sheetView showGridLines="0" zoomScale="110" zoomScaleNormal="110" zoomScaleSheetLayoutView="100" zoomScalePageLayoutView="0" workbookViewId="0" topLeftCell="A1">
      <pane xSplit="2" ySplit="5" topLeftCell="G6" activePane="bottomRight" state="frozen"/>
      <selection pane="topLeft" activeCell="B37" sqref="B37"/>
      <selection pane="topRight" activeCell="B37" sqref="B37"/>
      <selection pane="bottomLeft" activeCell="B37" sqref="B37"/>
      <selection pane="bottomRight" activeCell="U27" sqref="U27:AE27"/>
    </sheetView>
  </sheetViews>
  <sheetFormatPr defaultColWidth="10.7109375" defaultRowHeight="12.75"/>
  <cols>
    <col min="1" max="1" width="17.00390625" style="156" customWidth="1"/>
    <col min="2" max="2" width="54.28125" style="284" customWidth="1"/>
    <col min="3" max="18" width="3.421875" style="157" customWidth="1"/>
    <col min="19" max="19" width="4.57421875" style="157" customWidth="1"/>
    <col min="20" max="20" width="6.28125" style="158" customWidth="1"/>
    <col min="21" max="21" width="3.421875" style="156" customWidth="1"/>
    <col min="22" max="22" width="15.421875" style="156" customWidth="1"/>
    <col min="23" max="23" width="41.140625" style="156" customWidth="1"/>
    <col min="24" max="24" width="3.57421875" style="156" customWidth="1"/>
    <col min="25" max="25" width="15.421875" style="156" customWidth="1"/>
    <col min="26" max="26" width="41.140625" style="156" customWidth="1"/>
    <col min="27" max="27" width="3.57421875" style="156" customWidth="1"/>
    <col min="28" max="28" width="15.421875" style="156" customWidth="1"/>
    <col min="29" max="29" width="41.140625" style="156" customWidth="1"/>
    <col min="30" max="30" width="27.421875" style="156" customWidth="1"/>
    <col min="31" max="31" width="67.00390625" style="284" customWidth="1"/>
    <col min="32" max="16384" width="10.7109375" style="284" customWidth="1"/>
  </cols>
  <sheetData>
    <row r="1" spans="1:30" s="158" customFormat="1" ht="25.5">
      <c r="A1" s="534" t="s">
        <v>310</v>
      </c>
      <c r="B1" s="53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5"/>
      <c r="U1" s="155"/>
      <c r="V1" s="155"/>
      <c r="W1" s="154"/>
      <c r="X1" s="156"/>
      <c r="Y1" s="156"/>
      <c r="Z1" s="156"/>
      <c r="AA1" s="156"/>
      <c r="AB1" s="156"/>
      <c r="AC1" s="156"/>
      <c r="AD1" s="157"/>
    </row>
    <row r="2" spans="1:30" s="158" customFormat="1" ht="21" customHeight="1">
      <c r="A2" s="535" t="s">
        <v>57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154"/>
      <c r="N2" s="154"/>
      <c r="O2" s="154"/>
      <c r="P2" s="154"/>
      <c r="Q2" s="154"/>
      <c r="R2" s="154"/>
      <c r="S2" s="154"/>
      <c r="T2" s="155"/>
      <c r="U2" s="155"/>
      <c r="V2" s="155"/>
      <c r="W2" s="154"/>
      <c r="X2" s="156"/>
      <c r="Y2" s="156"/>
      <c r="Z2" s="156"/>
      <c r="AA2" s="156"/>
      <c r="AB2" s="156"/>
      <c r="AC2" s="156"/>
      <c r="AD2" s="157"/>
    </row>
    <row r="3" spans="1:30" s="158" customFormat="1" ht="21" customHeight="1" thickBot="1">
      <c r="A3" s="536" t="s">
        <v>311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154"/>
      <c r="N3" s="154"/>
      <c r="O3" s="154"/>
      <c r="P3" s="154"/>
      <c r="Q3" s="154"/>
      <c r="R3" s="154"/>
      <c r="S3" s="154"/>
      <c r="T3" s="155"/>
      <c r="U3" s="155"/>
      <c r="V3" s="155"/>
      <c r="W3" s="154"/>
      <c r="X3" s="156"/>
      <c r="Y3" s="156"/>
      <c r="Z3" s="156"/>
      <c r="AA3" s="156"/>
      <c r="AB3" s="156"/>
      <c r="AC3" s="156"/>
      <c r="AD3" s="157"/>
    </row>
    <row r="4" spans="1:31" s="159" customFormat="1" ht="18" customHeight="1" thickTop="1">
      <c r="A4" s="530" t="s">
        <v>1</v>
      </c>
      <c r="B4" s="530" t="s">
        <v>0</v>
      </c>
      <c r="C4" s="532" t="s">
        <v>28</v>
      </c>
      <c r="D4" s="533"/>
      <c r="E4" s="533"/>
      <c r="F4" s="533"/>
      <c r="G4" s="533"/>
      <c r="H4" s="537"/>
      <c r="I4" s="537"/>
      <c r="J4" s="537"/>
      <c r="K4" s="537"/>
      <c r="L4" s="537"/>
      <c r="M4" s="537"/>
      <c r="N4" s="538"/>
      <c r="O4" s="532" t="s">
        <v>29</v>
      </c>
      <c r="P4" s="533"/>
      <c r="Q4" s="533"/>
      <c r="R4" s="533"/>
      <c r="S4" s="526" t="s">
        <v>30</v>
      </c>
      <c r="T4" s="528" t="s">
        <v>31</v>
      </c>
      <c r="U4" s="530" t="s">
        <v>2</v>
      </c>
      <c r="V4" s="530"/>
      <c r="W4" s="530"/>
      <c r="X4" s="530" t="s">
        <v>3</v>
      </c>
      <c r="Y4" s="530"/>
      <c r="Z4" s="530"/>
      <c r="AA4" s="530" t="s">
        <v>8</v>
      </c>
      <c r="AB4" s="530"/>
      <c r="AC4" s="530"/>
      <c r="AD4" s="530" t="s">
        <v>4</v>
      </c>
      <c r="AE4" s="549" t="s">
        <v>240</v>
      </c>
    </row>
    <row r="5" spans="1:31" s="159" customFormat="1" ht="12.75" customHeight="1">
      <c r="A5" s="531"/>
      <c r="B5" s="531"/>
      <c r="C5" s="292">
        <v>1</v>
      </c>
      <c r="D5" s="162">
        <v>2</v>
      </c>
      <c r="E5" s="162">
        <v>3</v>
      </c>
      <c r="F5" s="162">
        <v>4</v>
      </c>
      <c r="G5" s="162">
        <v>5</v>
      </c>
      <c r="H5" s="162">
        <v>6</v>
      </c>
      <c r="I5" s="161">
        <v>7</v>
      </c>
      <c r="J5" s="161">
        <v>8</v>
      </c>
      <c r="K5" s="161">
        <v>9</v>
      </c>
      <c r="L5" s="161">
        <v>10</v>
      </c>
      <c r="M5" s="161">
        <v>11</v>
      </c>
      <c r="N5" s="293">
        <v>12</v>
      </c>
      <c r="O5" s="160" t="s">
        <v>43</v>
      </c>
      <c r="P5" s="161" t="s">
        <v>42</v>
      </c>
      <c r="Q5" s="161" t="s">
        <v>44</v>
      </c>
      <c r="R5" s="161" t="s">
        <v>45</v>
      </c>
      <c r="S5" s="527"/>
      <c r="T5" s="529"/>
      <c r="U5" s="531"/>
      <c r="V5" s="531"/>
      <c r="W5" s="531"/>
      <c r="X5" s="531"/>
      <c r="Y5" s="531"/>
      <c r="Z5" s="531"/>
      <c r="AA5" s="531"/>
      <c r="AB5" s="531"/>
      <c r="AC5" s="531"/>
      <c r="AD5" s="531"/>
      <c r="AE5" s="550"/>
    </row>
    <row r="6" spans="1:31" s="165" customFormat="1" ht="12.75">
      <c r="A6" s="478" t="s">
        <v>136</v>
      </c>
      <c r="B6" s="479"/>
      <c r="C6" s="508"/>
      <c r="D6" s="508"/>
      <c r="E6" s="508"/>
      <c r="F6" s="508"/>
      <c r="G6" s="508"/>
      <c r="H6" s="508"/>
      <c r="I6" s="508"/>
      <c r="J6" s="508"/>
      <c r="K6" s="508"/>
      <c r="L6" s="508"/>
      <c r="M6" s="508"/>
      <c r="N6" s="508"/>
      <c r="O6" s="508"/>
      <c r="P6" s="508"/>
      <c r="Q6" s="508"/>
      <c r="R6" s="508"/>
      <c r="S6" s="508"/>
      <c r="T6" s="508"/>
      <c r="U6" s="509"/>
      <c r="V6" s="509"/>
      <c r="W6" s="509"/>
      <c r="X6" s="509"/>
      <c r="Y6" s="509"/>
      <c r="Z6" s="509"/>
      <c r="AA6" s="509"/>
      <c r="AB6" s="509"/>
      <c r="AC6" s="509"/>
      <c r="AD6" s="509"/>
      <c r="AE6" s="510"/>
    </row>
    <row r="7" spans="1:31" s="165" customFormat="1" ht="12.75">
      <c r="A7" s="150"/>
      <c r="B7" s="151" t="s">
        <v>425</v>
      </c>
      <c r="C7" s="545"/>
      <c r="D7" s="545"/>
      <c r="E7" s="545"/>
      <c r="F7" s="545"/>
      <c r="G7" s="545"/>
      <c r="H7" s="545"/>
      <c r="I7" s="545"/>
      <c r="J7" s="545"/>
      <c r="K7" s="545"/>
      <c r="L7" s="545"/>
      <c r="M7" s="545"/>
      <c r="N7" s="545"/>
      <c r="O7" s="545"/>
      <c r="P7" s="545"/>
      <c r="Q7" s="545"/>
      <c r="R7" s="545"/>
      <c r="S7" s="545"/>
      <c r="T7" s="545"/>
      <c r="U7" s="545"/>
      <c r="V7" s="545"/>
      <c r="W7" s="545"/>
      <c r="X7" s="545"/>
      <c r="Y7" s="545"/>
      <c r="Z7" s="545"/>
      <c r="AA7" s="545"/>
      <c r="AB7" s="545"/>
      <c r="AC7" s="545"/>
      <c r="AD7" s="545"/>
      <c r="AE7" s="546"/>
    </row>
    <row r="8" spans="1:31" s="165" customFormat="1" ht="12.75">
      <c r="A8" s="294" t="s">
        <v>426</v>
      </c>
      <c r="B8" s="295" t="s">
        <v>427</v>
      </c>
      <c r="C8" s="296"/>
      <c r="D8" s="169"/>
      <c r="E8" s="169"/>
      <c r="F8" s="169"/>
      <c r="G8" s="169"/>
      <c r="H8" s="169"/>
      <c r="I8" s="168" t="s">
        <v>32</v>
      </c>
      <c r="J8" s="168"/>
      <c r="K8" s="168"/>
      <c r="L8" s="168"/>
      <c r="M8" s="172"/>
      <c r="N8" s="175"/>
      <c r="O8" s="171">
        <v>2</v>
      </c>
      <c r="P8" s="172"/>
      <c r="Q8" s="172"/>
      <c r="R8" s="173"/>
      <c r="S8" s="171">
        <v>2</v>
      </c>
      <c r="T8" s="175" t="s">
        <v>75</v>
      </c>
      <c r="U8" s="171" t="s">
        <v>33</v>
      </c>
      <c r="V8" s="203" t="str">
        <f>'Kémiatanár közös rész'!A20</f>
        <v>biofizbf18ea</v>
      </c>
      <c r="W8" s="247" t="str">
        <f>'Kémiatanár közös rész'!B20</f>
        <v>Biofizika</v>
      </c>
      <c r="X8" s="167"/>
      <c r="Y8" s="168"/>
      <c r="Z8" s="297"/>
      <c r="AA8" s="200"/>
      <c r="AB8" s="201"/>
      <c r="AC8" s="202"/>
      <c r="AD8" s="298" t="s">
        <v>428</v>
      </c>
      <c r="AE8" s="159" t="s">
        <v>429</v>
      </c>
    </row>
    <row r="9" spans="1:31" s="165" customFormat="1" ht="12.75">
      <c r="A9" s="299" t="s">
        <v>430</v>
      </c>
      <c r="B9" s="300" t="s">
        <v>431</v>
      </c>
      <c r="C9" s="296"/>
      <c r="D9" s="169"/>
      <c r="E9" s="169"/>
      <c r="F9" s="169"/>
      <c r="G9" s="169"/>
      <c r="H9" s="169"/>
      <c r="I9" s="168" t="s">
        <v>32</v>
      </c>
      <c r="J9" s="168"/>
      <c r="K9" s="168"/>
      <c r="L9" s="168"/>
      <c r="M9" s="172"/>
      <c r="N9" s="175"/>
      <c r="O9" s="171"/>
      <c r="P9" s="172">
        <v>2</v>
      </c>
      <c r="Q9" s="172"/>
      <c r="R9" s="173"/>
      <c r="S9" s="171">
        <v>2</v>
      </c>
      <c r="T9" s="175" t="s">
        <v>78</v>
      </c>
      <c r="U9" s="167" t="s">
        <v>33</v>
      </c>
      <c r="V9" s="246" t="str">
        <f>'Kémiatanár közös rész'!A21</f>
        <v>kk5tc3in</v>
      </c>
      <c r="W9" s="247" t="str">
        <f>'Kémiatanár közös rész'!B21</f>
        <v>Kémiai számítástechnika labor kémiatanároknak </v>
      </c>
      <c r="X9" s="258"/>
      <c r="Y9" s="259"/>
      <c r="Z9" s="202"/>
      <c r="AA9" s="200"/>
      <c r="AB9" s="201"/>
      <c r="AC9" s="202"/>
      <c r="AD9" s="209" t="s">
        <v>432</v>
      </c>
      <c r="AE9" s="177" t="s">
        <v>433</v>
      </c>
    </row>
    <row r="10" spans="1:31" s="165" customFormat="1" ht="12.75">
      <c r="A10" s="468" t="s">
        <v>34</v>
      </c>
      <c r="B10" s="469"/>
      <c r="C10" s="301">
        <f aca="true" t="shared" si="0" ref="C10:N10">SUMIF(C8:C9,"=x",$O8:$O9)+SUMIF(C8:C9,"=x",$P8:$P9)+SUMIF(C8:C9,"=x",$Q8:$Q9)</f>
        <v>0</v>
      </c>
      <c r="D10" s="180">
        <f t="shared" si="0"/>
        <v>0</v>
      </c>
      <c r="E10" s="180">
        <f t="shared" si="0"/>
        <v>0</v>
      </c>
      <c r="F10" s="180">
        <f t="shared" si="0"/>
        <v>0</v>
      </c>
      <c r="G10" s="180">
        <f t="shared" si="0"/>
        <v>0</v>
      </c>
      <c r="H10" s="180">
        <f t="shared" si="0"/>
        <v>0</v>
      </c>
      <c r="I10" s="179">
        <f t="shared" si="0"/>
        <v>4</v>
      </c>
      <c r="J10" s="179">
        <f t="shared" si="0"/>
        <v>0</v>
      </c>
      <c r="K10" s="179">
        <f t="shared" si="0"/>
        <v>0</v>
      </c>
      <c r="L10" s="179">
        <f t="shared" si="0"/>
        <v>0</v>
      </c>
      <c r="M10" s="179">
        <f t="shared" si="0"/>
        <v>0</v>
      </c>
      <c r="N10" s="302">
        <f t="shared" si="0"/>
        <v>0</v>
      </c>
      <c r="O10" s="511">
        <f>SUM(C10:N10)</f>
        <v>4</v>
      </c>
      <c r="P10" s="512"/>
      <c r="Q10" s="512"/>
      <c r="R10" s="512"/>
      <c r="S10" s="512"/>
      <c r="T10" s="513"/>
      <c r="U10" s="519"/>
      <c r="V10" s="520"/>
      <c r="W10" s="520"/>
      <c r="X10" s="520"/>
      <c r="Y10" s="520"/>
      <c r="Z10" s="520"/>
      <c r="AA10" s="520"/>
      <c r="AB10" s="520"/>
      <c r="AC10" s="520"/>
      <c r="AD10" s="520"/>
      <c r="AE10" s="521"/>
    </row>
    <row r="11" spans="1:31" s="165" customFormat="1" ht="12.75">
      <c r="A11" s="475" t="s">
        <v>35</v>
      </c>
      <c r="B11" s="476"/>
      <c r="C11" s="303">
        <f aca="true" t="shared" si="1" ref="C11:N11">SUMIF(C8:C9,"=x",$S8:$S9)</f>
        <v>0</v>
      </c>
      <c r="D11" s="188">
        <f t="shared" si="1"/>
        <v>0</v>
      </c>
      <c r="E11" s="188">
        <f t="shared" si="1"/>
        <v>0</v>
      </c>
      <c r="F11" s="188">
        <f t="shared" si="1"/>
        <v>0</v>
      </c>
      <c r="G11" s="188">
        <f t="shared" si="1"/>
        <v>0</v>
      </c>
      <c r="H11" s="188">
        <f t="shared" si="1"/>
        <v>0</v>
      </c>
      <c r="I11" s="187">
        <f t="shared" si="1"/>
        <v>4</v>
      </c>
      <c r="J11" s="187">
        <f t="shared" si="1"/>
        <v>0</v>
      </c>
      <c r="K11" s="187">
        <f t="shared" si="1"/>
        <v>0</v>
      </c>
      <c r="L11" s="187">
        <f t="shared" si="1"/>
        <v>0</v>
      </c>
      <c r="M11" s="187">
        <f t="shared" si="1"/>
        <v>0</v>
      </c>
      <c r="N11" s="304">
        <f t="shared" si="1"/>
        <v>0</v>
      </c>
      <c r="O11" s="502">
        <f>SUM(C11:N11)</f>
        <v>4</v>
      </c>
      <c r="P11" s="503"/>
      <c r="Q11" s="503"/>
      <c r="R11" s="503"/>
      <c r="S11" s="503"/>
      <c r="T11" s="504"/>
      <c r="U11" s="522"/>
      <c r="V11" s="523"/>
      <c r="W11" s="523"/>
      <c r="X11" s="523"/>
      <c r="Y11" s="523"/>
      <c r="Z11" s="523"/>
      <c r="AA11" s="523"/>
      <c r="AB11" s="523"/>
      <c r="AC11" s="523"/>
      <c r="AD11" s="523"/>
      <c r="AE11" s="524"/>
    </row>
    <row r="12" spans="1:31" s="165" customFormat="1" ht="12.75">
      <c r="A12" s="483" t="s">
        <v>36</v>
      </c>
      <c r="B12" s="484"/>
      <c r="C12" s="305">
        <f aca="true" t="shared" si="2" ref="C12:N12">SUMPRODUCT(--(C8:C9="x"),--($T8:$T9="K(5)"))</f>
        <v>0</v>
      </c>
      <c r="D12" s="195">
        <f t="shared" si="2"/>
        <v>0</v>
      </c>
      <c r="E12" s="195">
        <f t="shared" si="2"/>
        <v>0</v>
      </c>
      <c r="F12" s="195">
        <f t="shared" si="2"/>
        <v>0</v>
      </c>
      <c r="G12" s="195">
        <f t="shared" si="2"/>
        <v>0</v>
      </c>
      <c r="H12" s="195">
        <f t="shared" si="2"/>
        <v>0</v>
      </c>
      <c r="I12" s="421">
        <f t="shared" si="2"/>
        <v>1</v>
      </c>
      <c r="J12" s="421">
        <f t="shared" si="2"/>
        <v>0</v>
      </c>
      <c r="K12" s="421">
        <f t="shared" si="2"/>
        <v>0</v>
      </c>
      <c r="L12" s="421">
        <f t="shared" si="2"/>
        <v>0</v>
      </c>
      <c r="M12" s="421">
        <f t="shared" si="2"/>
        <v>0</v>
      </c>
      <c r="N12" s="422">
        <f t="shared" si="2"/>
        <v>0</v>
      </c>
      <c r="O12" s="505">
        <f>SUM(C12:N12)</f>
        <v>1</v>
      </c>
      <c r="P12" s="506"/>
      <c r="Q12" s="506"/>
      <c r="R12" s="506"/>
      <c r="S12" s="506"/>
      <c r="T12" s="507"/>
      <c r="U12" s="522"/>
      <c r="V12" s="523"/>
      <c r="W12" s="523"/>
      <c r="X12" s="523"/>
      <c r="Y12" s="523"/>
      <c r="Z12" s="523"/>
      <c r="AA12" s="523"/>
      <c r="AB12" s="523"/>
      <c r="AC12" s="523"/>
      <c r="AD12" s="523"/>
      <c r="AE12" s="524"/>
    </row>
    <row r="13" spans="1:31" s="165" customFormat="1" ht="12.75">
      <c r="A13" s="150"/>
      <c r="B13" s="479" t="s">
        <v>434</v>
      </c>
      <c r="C13" s="479"/>
      <c r="D13" s="479"/>
      <c r="E13" s="479"/>
      <c r="F13" s="479"/>
      <c r="G13" s="479"/>
      <c r="H13" s="479"/>
      <c r="I13" s="479"/>
      <c r="J13" s="479"/>
      <c r="K13" s="479"/>
      <c r="L13" s="479"/>
      <c r="M13" s="479"/>
      <c r="N13" s="479"/>
      <c r="O13" s="508"/>
      <c r="P13" s="508"/>
      <c r="Q13" s="508"/>
      <c r="R13" s="508"/>
      <c r="S13" s="508"/>
      <c r="T13" s="508"/>
      <c r="U13" s="517"/>
      <c r="V13" s="517"/>
      <c r="W13" s="517"/>
      <c r="X13" s="517"/>
      <c r="Y13" s="517"/>
      <c r="Z13" s="517"/>
      <c r="AA13" s="517"/>
      <c r="AB13" s="517"/>
      <c r="AC13" s="517"/>
      <c r="AD13" s="517"/>
      <c r="AE13" s="518"/>
    </row>
    <row r="14" spans="1:31" s="165" customFormat="1" ht="12.75">
      <c r="A14" s="210" t="s">
        <v>435</v>
      </c>
      <c r="B14" s="300" t="s">
        <v>436</v>
      </c>
      <c r="C14" s="296"/>
      <c r="D14" s="169"/>
      <c r="E14" s="169"/>
      <c r="F14" s="169"/>
      <c r="G14" s="169"/>
      <c r="H14" s="169"/>
      <c r="I14" s="168"/>
      <c r="J14" s="168" t="s">
        <v>32</v>
      </c>
      <c r="K14" s="168"/>
      <c r="L14" s="168"/>
      <c r="M14" s="172"/>
      <c r="N14" s="175"/>
      <c r="O14" s="171">
        <v>4</v>
      </c>
      <c r="P14" s="172"/>
      <c r="Q14" s="172"/>
      <c r="R14" s="173"/>
      <c r="S14" s="171">
        <v>5</v>
      </c>
      <c r="T14" s="175" t="s">
        <v>75</v>
      </c>
      <c r="U14" s="171" t="s">
        <v>33</v>
      </c>
      <c r="V14" s="246" t="str">
        <f>'Kémiatanár közös rész'!A33</f>
        <v>szekemk17ea</v>
      </c>
      <c r="W14" s="247" t="str">
        <f>'Kémiatanár közös rész'!B33</f>
        <v>Szerves és természetes szénvegyületek kémiája EA</v>
      </c>
      <c r="X14" s="167"/>
      <c r="Y14" s="168"/>
      <c r="Z14" s="297"/>
      <c r="AA14" s="200"/>
      <c r="AB14" s="201"/>
      <c r="AC14" s="202"/>
      <c r="AD14" s="176" t="s">
        <v>372</v>
      </c>
      <c r="AE14" s="177" t="s">
        <v>437</v>
      </c>
    </row>
    <row r="15" spans="1:31" s="165" customFormat="1" ht="12.75">
      <c r="A15" s="210" t="s">
        <v>438</v>
      </c>
      <c r="B15" s="300" t="s">
        <v>439</v>
      </c>
      <c r="C15" s="296"/>
      <c r="D15" s="169"/>
      <c r="E15" s="169"/>
      <c r="F15" s="169"/>
      <c r="G15" s="169"/>
      <c r="H15" s="169"/>
      <c r="I15" s="168"/>
      <c r="J15" s="306"/>
      <c r="K15" s="306" t="s">
        <v>52</v>
      </c>
      <c r="L15" s="168" t="s">
        <v>32</v>
      </c>
      <c r="M15" s="172"/>
      <c r="N15" s="175"/>
      <c r="O15" s="171">
        <v>1</v>
      </c>
      <c r="P15" s="172"/>
      <c r="Q15" s="172"/>
      <c r="R15" s="173"/>
      <c r="S15" s="171">
        <v>2</v>
      </c>
      <c r="T15" s="175" t="s">
        <v>75</v>
      </c>
      <c r="U15" s="171" t="s">
        <v>33</v>
      </c>
      <c r="V15" s="246" t="str">
        <f>'Kémiatanár közös rész'!A31</f>
        <v>kk5t1en2</v>
      </c>
      <c r="W15" s="247" t="str">
        <f>'Kémiatanár közös rész'!B31</f>
        <v>Szervetlen kémia kémiatanároknak (2)</v>
      </c>
      <c r="X15" s="167"/>
      <c r="Y15" s="168"/>
      <c r="Z15" s="297"/>
      <c r="AA15" s="200"/>
      <c r="AB15" s="201"/>
      <c r="AC15" s="202"/>
      <c r="AD15" s="176" t="s">
        <v>324</v>
      </c>
      <c r="AE15" s="307" t="s">
        <v>440</v>
      </c>
    </row>
    <row r="16" spans="1:31" s="165" customFormat="1" ht="12.75">
      <c r="A16" s="308" t="s">
        <v>441</v>
      </c>
      <c r="B16" s="300" t="s">
        <v>442</v>
      </c>
      <c r="C16" s="296"/>
      <c r="D16" s="169"/>
      <c r="E16" s="169"/>
      <c r="F16" s="169"/>
      <c r="G16" s="169"/>
      <c r="H16" s="169"/>
      <c r="I16" s="168"/>
      <c r="J16" s="306"/>
      <c r="K16" s="306" t="s">
        <v>52</v>
      </c>
      <c r="L16" s="168" t="s">
        <v>32</v>
      </c>
      <c r="M16" s="172"/>
      <c r="N16" s="175"/>
      <c r="O16" s="171"/>
      <c r="P16" s="172"/>
      <c r="Q16" s="172">
        <v>2</v>
      </c>
      <c r="R16" s="173"/>
      <c r="S16" s="171">
        <v>2</v>
      </c>
      <c r="T16" s="175" t="s">
        <v>78</v>
      </c>
      <c r="U16" s="171"/>
      <c r="V16" s="246"/>
      <c r="W16" s="247"/>
      <c r="X16" s="167"/>
      <c r="Y16" s="168"/>
      <c r="Z16" s="297"/>
      <c r="AA16" s="200"/>
      <c r="AB16" s="201"/>
      <c r="AC16" s="202"/>
      <c r="AD16" s="176" t="s">
        <v>324</v>
      </c>
      <c r="AE16" s="307" t="s">
        <v>443</v>
      </c>
    </row>
    <row r="17" spans="1:31" s="165" customFormat="1" ht="12.75">
      <c r="A17" s="210" t="s">
        <v>444</v>
      </c>
      <c r="B17" s="300" t="s">
        <v>445</v>
      </c>
      <c r="C17" s="296"/>
      <c r="D17" s="169"/>
      <c r="E17" s="169"/>
      <c r="F17" s="169"/>
      <c r="G17" s="169"/>
      <c r="H17" s="169"/>
      <c r="I17" s="168"/>
      <c r="J17" s="168" t="s">
        <v>32</v>
      </c>
      <c r="K17" s="168"/>
      <c r="L17" s="168"/>
      <c r="M17" s="172"/>
      <c r="N17" s="175"/>
      <c r="O17" s="171">
        <v>3</v>
      </c>
      <c r="P17" s="172"/>
      <c r="Q17" s="172"/>
      <c r="R17" s="173"/>
      <c r="S17" s="171">
        <v>4</v>
      </c>
      <c r="T17" s="175" t="s">
        <v>75</v>
      </c>
      <c r="U17" s="171" t="s">
        <v>33</v>
      </c>
      <c r="V17" s="246" t="str">
        <f>'Kémiatanár közös rész'!A31</f>
        <v>kk5t1en2</v>
      </c>
      <c r="W17" s="247" t="str">
        <f>'Kémiatanár közös rész'!B31</f>
        <v>Szervetlen kémia kémiatanároknak (2)</v>
      </c>
      <c r="X17" s="167" t="s">
        <v>33</v>
      </c>
      <c r="Y17" s="203" t="str">
        <f>'Kémiatanár közös rész'!A37</f>
        <v>kk5t1kl1</v>
      </c>
      <c r="Z17" s="204" t="str">
        <f>'Kémiatanár közös rész'!B37</f>
        <v>Fizikai kémia kémiatanároknak (2): Kolloidika</v>
      </c>
      <c r="AA17" s="200"/>
      <c r="AB17" s="201"/>
      <c r="AC17" s="202"/>
      <c r="AD17" s="176" t="s">
        <v>446</v>
      </c>
      <c r="AE17" s="177" t="s">
        <v>447</v>
      </c>
    </row>
    <row r="18" spans="1:31" s="165" customFormat="1" ht="12.75">
      <c r="A18" s="210" t="s">
        <v>448</v>
      </c>
      <c r="B18" s="300" t="s">
        <v>449</v>
      </c>
      <c r="C18" s="296"/>
      <c r="D18" s="169"/>
      <c r="E18" s="169"/>
      <c r="F18" s="169"/>
      <c r="G18" s="169"/>
      <c r="H18" s="169"/>
      <c r="I18" s="168" t="s">
        <v>32</v>
      </c>
      <c r="J18" s="168"/>
      <c r="K18" s="168"/>
      <c r="L18" s="168"/>
      <c r="M18" s="172"/>
      <c r="N18" s="175"/>
      <c r="O18" s="171"/>
      <c r="P18" s="172">
        <v>1</v>
      </c>
      <c r="Q18" s="172"/>
      <c r="R18" s="173"/>
      <c r="S18" s="171">
        <v>1</v>
      </c>
      <c r="T18" s="175" t="s">
        <v>78</v>
      </c>
      <c r="U18" s="171" t="s">
        <v>33</v>
      </c>
      <c r="V18" s="246" t="str">
        <f>'Kémiatanár közös rész'!A38</f>
        <v>kk5t4fzp</v>
      </c>
      <c r="W18" s="247" t="str">
        <f>'Kémiatanár közös rész'!B38</f>
        <v>Fizikai kémia labor kémiatanároknak (1)</v>
      </c>
      <c r="X18" s="167"/>
      <c r="Y18" s="168"/>
      <c r="Z18" s="297"/>
      <c r="AA18" s="200"/>
      <c r="AB18" s="201"/>
      <c r="AC18" s="202"/>
      <c r="AD18" s="176" t="s">
        <v>408</v>
      </c>
      <c r="AE18" s="177" t="s">
        <v>450</v>
      </c>
    </row>
    <row r="19" spans="1:31" s="165" customFormat="1" ht="12.75">
      <c r="A19" s="308" t="s">
        <v>451</v>
      </c>
      <c r="B19" s="300" t="s">
        <v>452</v>
      </c>
      <c r="C19" s="296"/>
      <c r="D19" s="169"/>
      <c r="E19" s="169"/>
      <c r="F19" s="169"/>
      <c r="G19" s="169"/>
      <c r="H19" s="169"/>
      <c r="I19" s="168" t="s">
        <v>32</v>
      </c>
      <c r="J19" s="168"/>
      <c r="K19" s="168"/>
      <c r="L19" s="168"/>
      <c r="M19" s="172"/>
      <c r="N19" s="175"/>
      <c r="O19" s="171">
        <v>2</v>
      </c>
      <c r="P19" s="172"/>
      <c r="Q19" s="172"/>
      <c r="R19" s="173"/>
      <c r="S19" s="171">
        <v>2</v>
      </c>
      <c r="T19" s="175" t="s">
        <v>75</v>
      </c>
      <c r="U19" s="171"/>
      <c r="V19" s="172"/>
      <c r="W19" s="175"/>
      <c r="X19" s="167"/>
      <c r="Y19" s="168"/>
      <c r="Z19" s="297"/>
      <c r="AA19" s="200"/>
      <c r="AB19" s="201"/>
      <c r="AC19" s="202"/>
      <c r="AD19" s="176" t="s">
        <v>453</v>
      </c>
      <c r="AE19" s="177" t="s">
        <v>454</v>
      </c>
    </row>
    <row r="20" spans="1:31" s="165" customFormat="1" ht="12.75">
      <c r="A20" s="308" t="s">
        <v>455</v>
      </c>
      <c r="B20" s="300" t="s">
        <v>456</v>
      </c>
      <c r="C20" s="296"/>
      <c r="D20" s="169"/>
      <c r="E20" s="169"/>
      <c r="F20" s="169"/>
      <c r="G20" s="169"/>
      <c r="H20" s="169"/>
      <c r="I20" s="168" t="s">
        <v>32</v>
      </c>
      <c r="J20" s="168"/>
      <c r="K20" s="168"/>
      <c r="L20" s="168"/>
      <c r="M20" s="172"/>
      <c r="N20" s="175"/>
      <c r="O20" s="171">
        <v>2</v>
      </c>
      <c r="P20" s="172"/>
      <c r="Q20" s="172"/>
      <c r="R20" s="173"/>
      <c r="S20" s="171">
        <v>2</v>
      </c>
      <c r="T20" s="175" t="s">
        <v>75</v>
      </c>
      <c r="U20" s="171" t="s">
        <v>33</v>
      </c>
      <c r="V20" s="246" t="str">
        <f>'Kémiatanár közös rész'!A36</f>
        <v>kk5t1201</v>
      </c>
      <c r="W20" s="247" t="str">
        <f>'Kémiatanár közös rész'!B36</f>
        <v>Fizikai kémia kémiatanároknak (1) </v>
      </c>
      <c r="X20" s="167"/>
      <c r="Y20" s="203"/>
      <c r="Z20" s="204"/>
      <c r="AA20" s="200"/>
      <c r="AB20" s="201"/>
      <c r="AC20" s="202"/>
      <c r="AD20" s="309" t="s">
        <v>457</v>
      </c>
      <c r="AE20" s="209" t="s">
        <v>458</v>
      </c>
    </row>
    <row r="21" spans="1:31" s="165" customFormat="1" ht="12.75">
      <c r="A21" s="308" t="s">
        <v>459</v>
      </c>
      <c r="B21" s="300" t="s">
        <v>460</v>
      </c>
      <c r="C21" s="296"/>
      <c r="D21" s="169"/>
      <c r="E21" s="169"/>
      <c r="F21" s="169"/>
      <c r="G21" s="169"/>
      <c r="H21" s="169"/>
      <c r="I21" s="168"/>
      <c r="J21" s="168" t="s">
        <v>32</v>
      </c>
      <c r="K21" s="168"/>
      <c r="L21" s="168"/>
      <c r="M21" s="172"/>
      <c r="N21" s="175"/>
      <c r="O21" s="171">
        <v>3</v>
      </c>
      <c r="P21" s="172"/>
      <c r="Q21" s="172"/>
      <c r="R21" s="173"/>
      <c r="S21" s="171">
        <v>3</v>
      </c>
      <c r="T21" s="175" t="s">
        <v>75</v>
      </c>
      <c r="U21" s="171" t="s">
        <v>33</v>
      </c>
      <c r="V21" s="246" t="str">
        <f>'Kémiatanár közös rész'!A27</f>
        <v>altkemk18eo</v>
      </c>
      <c r="W21" s="247" t="str">
        <f>'Kémiatanár közös rész'!B27</f>
        <v>Általános kémia kémiatanároknak</v>
      </c>
      <c r="X21" s="171" t="s">
        <v>33</v>
      </c>
      <c r="Y21" s="246" t="str">
        <f>'Matematikatanár közös rész'!A26</f>
        <v>mm5t1an2</v>
      </c>
      <c r="Z21" s="247" t="str">
        <f>'Matematikatanár közös rész'!B26</f>
        <v>Bevezető analízis2E-tk</v>
      </c>
      <c r="AA21" s="200"/>
      <c r="AB21" s="201"/>
      <c r="AC21" s="202"/>
      <c r="AD21" s="309" t="s">
        <v>461</v>
      </c>
      <c r="AE21" s="209" t="s">
        <v>462</v>
      </c>
    </row>
    <row r="22" spans="1:31" s="165" customFormat="1" ht="12.75">
      <c r="A22" s="210" t="s">
        <v>463</v>
      </c>
      <c r="B22" s="300" t="s">
        <v>464</v>
      </c>
      <c r="C22" s="296"/>
      <c r="D22" s="169"/>
      <c r="E22" s="169"/>
      <c r="F22" s="169"/>
      <c r="G22" s="169"/>
      <c r="H22" s="169"/>
      <c r="I22" s="168"/>
      <c r="J22" s="168"/>
      <c r="K22" s="168" t="s">
        <v>32</v>
      </c>
      <c r="L22" s="168"/>
      <c r="M22" s="172"/>
      <c r="N22" s="175"/>
      <c r="O22" s="171">
        <v>3</v>
      </c>
      <c r="P22" s="172"/>
      <c r="Q22" s="172"/>
      <c r="R22" s="173"/>
      <c r="S22" s="171">
        <v>4</v>
      </c>
      <c r="T22" s="175" t="s">
        <v>75</v>
      </c>
      <c r="U22" s="171" t="s">
        <v>33</v>
      </c>
      <c r="V22" s="246" t="str">
        <f>A20</f>
        <v>kk51t1fz3</v>
      </c>
      <c r="W22" s="247" t="str">
        <f>B20</f>
        <v>Fizikai kémia kémiatanároknak (3)</v>
      </c>
      <c r="X22" s="167" t="s">
        <v>33</v>
      </c>
      <c r="Y22" s="203" t="str">
        <f>'Kémiatanár közös rész'!A39</f>
        <v>kk5t1301</v>
      </c>
      <c r="Z22" s="204" t="str">
        <f>'Kémiatanár közös rész'!B39</f>
        <v>Analitikai kémia kémiatanároknak (1)</v>
      </c>
      <c r="AA22" s="200"/>
      <c r="AB22" s="201"/>
      <c r="AC22" s="202"/>
      <c r="AD22" s="309" t="s">
        <v>465</v>
      </c>
      <c r="AE22" s="209" t="s">
        <v>466</v>
      </c>
    </row>
    <row r="23" spans="1:31" s="165" customFormat="1" ht="12.75">
      <c r="A23" s="210" t="s">
        <v>467</v>
      </c>
      <c r="B23" s="300" t="s">
        <v>468</v>
      </c>
      <c r="C23" s="296"/>
      <c r="D23" s="169"/>
      <c r="E23" s="169"/>
      <c r="F23" s="169"/>
      <c r="G23" s="169"/>
      <c r="H23" s="169"/>
      <c r="I23" s="168"/>
      <c r="J23" s="306" t="s">
        <v>52</v>
      </c>
      <c r="K23" s="168"/>
      <c r="L23" s="168" t="s">
        <v>32</v>
      </c>
      <c r="M23" s="172"/>
      <c r="N23" s="175"/>
      <c r="O23" s="171"/>
      <c r="P23" s="172"/>
      <c r="Q23" s="172">
        <v>2</v>
      </c>
      <c r="R23" s="173"/>
      <c r="S23" s="171">
        <v>3</v>
      </c>
      <c r="T23" s="175" t="s">
        <v>78</v>
      </c>
      <c r="U23" s="171" t="s">
        <v>33</v>
      </c>
      <c r="V23" s="246" t="str">
        <f>'Kémiatanár közös rész'!A37</f>
        <v>kk5t1kl1</v>
      </c>
      <c r="W23" s="247" t="str">
        <f>'Kémiatanár közös rész'!B37</f>
        <v>Fizikai kémia kémiatanároknak (2): Kolloidika</v>
      </c>
      <c r="X23" s="167"/>
      <c r="Y23" s="168"/>
      <c r="Z23" s="297"/>
      <c r="AA23" s="200"/>
      <c r="AB23" s="201"/>
      <c r="AC23" s="202"/>
      <c r="AD23" s="309" t="s">
        <v>469</v>
      </c>
      <c r="AE23" s="209" t="s">
        <v>470</v>
      </c>
    </row>
    <row r="24" spans="1:31" s="165" customFormat="1" ht="12.75">
      <c r="A24" s="310" t="s">
        <v>471</v>
      </c>
      <c r="B24" s="311" t="s">
        <v>472</v>
      </c>
      <c r="C24" s="296"/>
      <c r="D24" s="169"/>
      <c r="E24" s="169"/>
      <c r="F24" s="169"/>
      <c r="G24" s="169"/>
      <c r="H24" s="169"/>
      <c r="I24" s="168"/>
      <c r="J24" s="168"/>
      <c r="K24" s="168" t="s">
        <v>32</v>
      </c>
      <c r="L24" s="168"/>
      <c r="M24" s="172"/>
      <c r="N24" s="175"/>
      <c r="O24" s="171"/>
      <c r="P24" s="172">
        <v>2</v>
      </c>
      <c r="Q24" s="172"/>
      <c r="R24" s="173"/>
      <c r="S24" s="171">
        <v>2</v>
      </c>
      <c r="T24" s="175" t="s">
        <v>78</v>
      </c>
      <c r="U24" s="171" t="s">
        <v>33</v>
      </c>
      <c r="V24" s="246" t="str">
        <f>'Kémiatanár közös rész'!A43</f>
        <v>flmegoldk18go</v>
      </c>
      <c r="W24" s="247" t="str">
        <f>'Kémiatanár közös rész'!B43</f>
        <v>Feladatok megoldásának tanítása</v>
      </c>
      <c r="X24" s="167"/>
      <c r="Y24" s="168"/>
      <c r="Z24" s="297"/>
      <c r="AA24" s="200"/>
      <c r="AB24" s="201"/>
      <c r="AC24" s="202"/>
      <c r="AD24" s="309" t="s">
        <v>361</v>
      </c>
      <c r="AE24" s="209" t="s">
        <v>473</v>
      </c>
    </row>
    <row r="25" spans="1:31" s="165" customFormat="1" ht="12.75">
      <c r="A25" s="468" t="s">
        <v>34</v>
      </c>
      <c r="B25" s="469"/>
      <c r="C25" s="301">
        <f aca="true" t="shared" si="3" ref="C25:H25">SUMIF(C23:C24,"=x",$O23:$O24)+SUMIF(C23:C24,"=x",$P23:$P24)+SUMIF(C23:C24,"=x",$Q23:$Q24)</f>
        <v>0</v>
      </c>
      <c r="D25" s="180">
        <f t="shared" si="3"/>
        <v>0</v>
      </c>
      <c r="E25" s="180">
        <f t="shared" si="3"/>
        <v>0</v>
      </c>
      <c r="F25" s="180">
        <f t="shared" si="3"/>
        <v>0</v>
      </c>
      <c r="G25" s="180">
        <f t="shared" si="3"/>
        <v>0</v>
      </c>
      <c r="H25" s="180">
        <f t="shared" si="3"/>
        <v>0</v>
      </c>
      <c r="I25" s="179">
        <f aca="true" t="shared" si="4" ref="I25:N25">SUMIF(I14:I24,"=x",$O14:$O24)+SUMIF(I14:I24,"=x",$P14:$P24)+SUMIF(I14:I24,"=x",$Q14:$Q24)</f>
        <v>5</v>
      </c>
      <c r="J25" s="179">
        <f t="shared" si="4"/>
        <v>10</v>
      </c>
      <c r="K25" s="179">
        <f t="shared" si="4"/>
        <v>5</v>
      </c>
      <c r="L25" s="179">
        <f t="shared" si="4"/>
        <v>5</v>
      </c>
      <c r="M25" s="179">
        <f t="shared" si="4"/>
        <v>0</v>
      </c>
      <c r="N25" s="179">
        <f t="shared" si="4"/>
        <v>0</v>
      </c>
      <c r="O25" s="511">
        <f>SUM(C25:N25)</f>
        <v>25</v>
      </c>
      <c r="P25" s="512"/>
      <c r="Q25" s="512"/>
      <c r="R25" s="512"/>
      <c r="S25" s="512"/>
      <c r="T25" s="513"/>
      <c r="U25" s="499"/>
      <c r="V25" s="500"/>
      <c r="W25" s="500"/>
      <c r="X25" s="500"/>
      <c r="Y25" s="500"/>
      <c r="Z25" s="500"/>
      <c r="AA25" s="500"/>
      <c r="AB25" s="500"/>
      <c r="AC25" s="500"/>
      <c r="AD25" s="548"/>
      <c r="AE25" s="501"/>
    </row>
    <row r="26" spans="1:31" s="165" customFormat="1" ht="12.75">
      <c r="A26" s="475" t="s">
        <v>35</v>
      </c>
      <c r="B26" s="476"/>
      <c r="C26" s="303">
        <f aca="true" t="shared" si="5" ref="C26:H26">SUMIF(C23:C24,"=x",$S23:$S24)</f>
        <v>0</v>
      </c>
      <c r="D26" s="188">
        <f t="shared" si="5"/>
        <v>0</v>
      </c>
      <c r="E26" s="188">
        <f t="shared" si="5"/>
        <v>0</v>
      </c>
      <c r="F26" s="188">
        <f t="shared" si="5"/>
        <v>0</v>
      </c>
      <c r="G26" s="188">
        <f t="shared" si="5"/>
        <v>0</v>
      </c>
      <c r="H26" s="188">
        <f t="shared" si="5"/>
        <v>0</v>
      </c>
      <c r="I26" s="187">
        <f aca="true" t="shared" si="6" ref="I26:N26">SUMIF(I14:I24,"=x",$S14:$S24)</f>
        <v>5</v>
      </c>
      <c r="J26" s="187">
        <f t="shared" si="6"/>
        <v>12</v>
      </c>
      <c r="K26" s="187">
        <f t="shared" si="6"/>
        <v>6</v>
      </c>
      <c r="L26" s="187">
        <f t="shared" si="6"/>
        <v>7</v>
      </c>
      <c r="M26" s="187">
        <f t="shared" si="6"/>
        <v>0</v>
      </c>
      <c r="N26" s="187">
        <f t="shared" si="6"/>
        <v>0</v>
      </c>
      <c r="O26" s="502">
        <f>SUM(C26:N26)</f>
        <v>30</v>
      </c>
      <c r="P26" s="503"/>
      <c r="Q26" s="503"/>
      <c r="R26" s="503"/>
      <c r="S26" s="503"/>
      <c r="T26" s="504"/>
      <c r="U26" s="499"/>
      <c r="V26" s="500"/>
      <c r="W26" s="500"/>
      <c r="X26" s="500"/>
      <c r="Y26" s="500"/>
      <c r="Z26" s="500"/>
      <c r="AA26" s="500"/>
      <c r="AB26" s="500"/>
      <c r="AC26" s="500"/>
      <c r="AD26" s="500"/>
      <c r="AE26" s="501"/>
    </row>
    <row r="27" spans="1:31" s="165" customFormat="1" ht="12.75">
      <c r="A27" s="483" t="s">
        <v>36</v>
      </c>
      <c r="B27" s="484"/>
      <c r="C27" s="305">
        <f aca="true" t="shared" si="7" ref="C27:H27">SUMPRODUCT(--(C23:C24="x"),--($T23:$T24="K(5)"))</f>
        <v>0</v>
      </c>
      <c r="D27" s="195">
        <f t="shared" si="7"/>
        <v>0</v>
      </c>
      <c r="E27" s="195">
        <f t="shared" si="7"/>
        <v>0</v>
      </c>
      <c r="F27" s="195">
        <f t="shared" si="7"/>
        <v>0</v>
      </c>
      <c r="G27" s="195">
        <f t="shared" si="7"/>
        <v>0</v>
      </c>
      <c r="H27" s="195">
        <f t="shared" si="7"/>
        <v>0</v>
      </c>
      <c r="I27" s="421">
        <f aca="true" t="shared" si="8" ref="I27:N27">SUMPRODUCT(--(I14:I24="x"),--($T14:$T24="K(5)"))</f>
        <v>2</v>
      </c>
      <c r="J27" s="421">
        <f t="shared" si="8"/>
        <v>3</v>
      </c>
      <c r="K27" s="421">
        <f t="shared" si="8"/>
        <v>1</v>
      </c>
      <c r="L27" s="421">
        <f t="shared" si="8"/>
        <v>1</v>
      </c>
      <c r="M27" s="421">
        <f t="shared" si="8"/>
        <v>0</v>
      </c>
      <c r="N27" s="422">
        <f t="shared" si="8"/>
        <v>0</v>
      </c>
      <c r="O27" s="547">
        <f>SUM(C27:N27)</f>
        <v>7</v>
      </c>
      <c r="P27" s="506"/>
      <c r="Q27" s="506"/>
      <c r="R27" s="506"/>
      <c r="S27" s="506"/>
      <c r="T27" s="507"/>
      <c r="U27" s="499"/>
      <c r="V27" s="500"/>
      <c r="W27" s="500"/>
      <c r="X27" s="500"/>
      <c r="Y27" s="500"/>
      <c r="Z27" s="500"/>
      <c r="AA27" s="500"/>
      <c r="AB27" s="500"/>
      <c r="AC27" s="500"/>
      <c r="AD27" s="500"/>
      <c r="AE27" s="501"/>
    </row>
    <row r="28" spans="1:31" s="165" customFormat="1" ht="12.75">
      <c r="A28" s="312"/>
      <c r="B28" s="151" t="s">
        <v>474</v>
      </c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508"/>
      <c r="P28" s="508"/>
      <c r="Q28" s="508"/>
      <c r="R28" s="508"/>
      <c r="S28" s="508"/>
      <c r="T28" s="508"/>
      <c r="U28" s="517"/>
      <c r="V28" s="517"/>
      <c r="W28" s="517"/>
      <c r="X28" s="517"/>
      <c r="Y28" s="517"/>
      <c r="Z28" s="517"/>
      <c r="AA28" s="517"/>
      <c r="AB28" s="517"/>
      <c r="AC28" s="517"/>
      <c r="AD28" s="517"/>
      <c r="AE28" s="518"/>
    </row>
    <row r="29" spans="1:31" s="165" customFormat="1" ht="12.75">
      <c r="A29" s="468" t="s">
        <v>34</v>
      </c>
      <c r="B29" s="469"/>
      <c r="C29" s="301"/>
      <c r="D29" s="180"/>
      <c r="E29" s="180"/>
      <c r="F29" s="180"/>
      <c r="G29" s="180"/>
      <c r="H29" s="180"/>
      <c r="I29" s="179"/>
      <c r="J29" s="179"/>
      <c r="K29" s="179"/>
      <c r="L29" s="179"/>
      <c r="M29" s="179"/>
      <c r="N29" s="302"/>
      <c r="O29" s="511">
        <f>SUM(C29:N29)</f>
        <v>0</v>
      </c>
      <c r="P29" s="512"/>
      <c r="Q29" s="512"/>
      <c r="R29" s="512"/>
      <c r="S29" s="512"/>
      <c r="T29" s="513"/>
      <c r="U29" s="519"/>
      <c r="V29" s="520"/>
      <c r="W29" s="520"/>
      <c r="X29" s="520"/>
      <c r="Y29" s="520"/>
      <c r="Z29" s="520"/>
      <c r="AA29" s="520"/>
      <c r="AB29" s="520"/>
      <c r="AC29" s="520"/>
      <c r="AD29" s="520"/>
      <c r="AE29" s="521"/>
    </row>
    <row r="30" spans="1:31" s="165" customFormat="1" ht="12.75">
      <c r="A30" s="475" t="s">
        <v>35</v>
      </c>
      <c r="B30" s="476"/>
      <c r="C30" s="303"/>
      <c r="D30" s="188"/>
      <c r="E30" s="188"/>
      <c r="F30" s="188"/>
      <c r="G30" s="188"/>
      <c r="H30" s="188"/>
      <c r="I30" s="187"/>
      <c r="J30" s="187">
        <v>2</v>
      </c>
      <c r="K30" s="187">
        <v>8</v>
      </c>
      <c r="L30" s="187">
        <v>2</v>
      </c>
      <c r="M30" s="187"/>
      <c r="N30" s="304"/>
      <c r="O30" s="502">
        <f>SUM(C30:N30)</f>
        <v>12</v>
      </c>
      <c r="P30" s="503"/>
      <c r="Q30" s="503"/>
      <c r="R30" s="503"/>
      <c r="S30" s="503"/>
      <c r="T30" s="504"/>
      <c r="U30" s="522"/>
      <c r="V30" s="523"/>
      <c r="W30" s="523"/>
      <c r="X30" s="523"/>
      <c r="Y30" s="523"/>
      <c r="Z30" s="523"/>
      <c r="AA30" s="523"/>
      <c r="AB30" s="523"/>
      <c r="AC30" s="523"/>
      <c r="AD30" s="523"/>
      <c r="AE30" s="524"/>
    </row>
    <row r="31" spans="1:31" s="165" customFormat="1" ht="12.75">
      <c r="A31" s="483" t="s">
        <v>36</v>
      </c>
      <c r="B31" s="484"/>
      <c r="C31" s="305"/>
      <c r="D31" s="195"/>
      <c r="E31" s="195"/>
      <c r="F31" s="195"/>
      <c r="G31" s="195"/>
      <c r="H31" s="195"/>
      <c r="I31" s="194"/>
      <c r="J31" s="194"/>
      <c r="K31" s="194"/>
      <c r="L31" s="194"/>
      <c r="M31" s="194"/>
      <c r="N31" s="313"/>
      <c r="O31" s="505">
        <f>SUM(C31:N31)</f>
        <v>0</v>
      </c>
      <c r="P31" s="506"/>
      <c r="Q31" s="506"/>
      <c r="R31" s="506"/>
      <c r="S31" s="506"/>
      <c r="T31" s="507"/>
      <c r="U31" s="522"/>
      <c r="V31" s="523"/>
      <c r="W31" s="523"/>
      <c r="X31" s="523"/>
      <c r="Y31" s="523"/>
      <c r="Z31" s="523"/>
      <c r="AA31" s="523"/>
      <c r="AB31" s="523"/>
      <c r="AC31" s="523"/>
      <c r="AD31" s="523"/>
      <c r="AE31" s="524"/>
    </row>
    <row r="32" spans="1:31" s="165" customFormat="1" ht="12.75">
      <c r="A32" s="478" t="s">
        <v>92</v>
      </c>
      <c r="B32" s="479"/>
      <c r="C32" s="508"/>
      <c r="D32" s="508"/>
      <c r="E32" s="508"/>
      <c r="F32" s="508"/>
      <c r="G32" s="508"/>
      <c r="H32" s="508"/>
      <c r="I32" s="508"/>
      <c r="J32" s="508"/>
      <c r="K32" s="508"/>
      <c r="L32" s="508"/>
      <c r="M32" s="508"/>
      <c r="N32" s="508"/>
      <c r="O32" s="508"/>
      <c r="P32" s="508"/>
      <c r="Q32" s="508"/>
      <c r="R32" s="508"/>
      <c r="S32" s="508"/>
      <c r="T32" s="508"/>
      <c r="U32" s="517"/>
      <c r="V32" s="517"/>
      <c r="W32" s="517"/>
      <c r="X32" s="517"/>
      <c r="Y32" s="517"/>
      <c r="Z32" s="517"/>
      <c r="AA32" s="517"/>
      <c r="AB32" s="517"/>
      <c r="AC32" s="517"/>
      <c r="AD32" s="517"/>
      <c r="AE32" s="518"/>
    </row>
    <row r="33" spans="1:31" s="165" customFormat="1" ht="12.75">
      <c r="A33" s="314" t="s">
        <v>475</v>
      </c>
      <c r="B33" s="279" t="s">
        <v>476</v>
      </c>
      <c r="C33" s="296"/>
      <c r="D33" s="169"/>
      <c r="E33" s="169"/>
      <c r="F33" s="169"/>
      <c r="G33" s="169"/>
      <c r="H33" s="169"/>
      <c r="I33" s="168" t="s">
        <v>32</v>
      </c>
      <c r="J33" s="168"/>
      <c r="K33" s="168"/>
      <c r="L33" s="168"/>
      <c r="M33" s="172"/>
      <c r="N33" s="175"/>
      <c r="O33" s="171">
        <v>1</v>
      </c>
      <c r="P33" s="172"/>
      <c r="Q33" s="172"/>
      <c r="R33" s="173"/>
      <c r="S33" s="171">
        <v>1</v>
      </c>
      <c r="T33" s="175" t="s">
        <v>75</v>
      </c>
      <c r="U33" s="171" t="s">
        <v>33</v>
      </c>
      <c r="V33" s="246" t="str">
        <f>'Kémiatanár közös rész'!A53</f>
        <v>kk5t1mt1</v>
      </c>
      <c r="W33" s="315" t="str">
        <f>'Kémiatanár közös rész'!B53</f>
        <v>A kémiatanítás módszertana (1)</v>
      </c>
      <c r="X33" s="200" t="s">
        <v>477</v>
      </c>
      <c r="Y33" s="316" t="str">
        <f>A34</f>
        <v>kk5t2mt4</v>
      </c>
      <c r="Z33" s="307" t="str">
        <f>B34</f>
        <v>A kémiatanítás módszertana (2B) gyakorlat</v>
      </c>
      <c r="AA33" s="200"/>
      <c r="AB33" s="201"/>
      <c r="AC33" s="202"/>
      <c r="AD33" s="176" t="s">
        <v>408</v>
      </c>
      <c r="AE33" s="307" t="s">
        <v>478</v>
      </c>
    </row>
    <row r="34" spans="1:31" s="165" customFormat="1" ht="12.75">
      <c r="A34" s="314" t="s">
        <v>479</v>
      </c>
      <c r="B34" s="279" t="s">
        <v>480</v>
      </c>
      <c r="C34" s="296"/>
      <c r="D34" s="169"/>
      <c r="E34" s="169"/>
      <c r="F34" s="169"/>
      <c r="G34" s="169"/>
      <c r="H34" s="169"/>
      <c r="I34" s="168" t="s">
        <v>32</v>
      </c>
      <c r="J34" s="168"/>
      <c r="K34" s="168"/>
      <c r="L34" s="168"/>
      <c r="M34" s="172"/>
      <c r="N34" s="175"/>
      <c r="O34" s="171"/>
      <c r="P34" s="172">
        <v>3</v>
      </c>
      <c r="Q34" s="172"/>
      <c r="R34" s="173"/>
      <c r="S34" s="171">
        <v>3</v>
      </c>
      <c r="T34" s="175" t="s">
        <v>78</v>
      </c>
      <c r="U34" s="167" t="s">
        <v>33</v>
      </c>
      <c r="V34" s="203" t="str">
        <f>'Kémiatanár közös rész'!A54</f>
        <v>kk5t2mt2</v>
      </c>
      <c r="W34" s="204" t="str">
        <f>'Kémiatanár közös rész'!B54</f>
        <v>A kémiatanítás módszertana (1) gyakorlat</v>
      </c>
      <c r="X34" s="200" t="s">
        <v>477</v>
      </c>
      <c r="Y34" s="316" t="str">
        <f>A33</f>
        <v>kk5t1mt3</v>
      </c>
      <c r="Z34" s="307" t="str">
        <f>B33</f>
        <v>A kémiatanítás módszertana (2B)</v>
      </c>
      <c r="AA34" s="200"/>
      <c r="AB34" s="201"/>
      <c r="AC34" s="202"/>
      <c r="AD34" s="176" t="s">
        <v>408</v>
      </c>
      <c r="AE34" s="307" t="s">
        <v>481</v>
      </c>
    </row>
    <row r="35" spans="1:31" s="165" customFormat="1" ht="12.75">
      <c r="A35" s="468" t="s">
        <v>34</v>
      </c>
      <c r="B35" s="469"/>
      <c r="C35" s="301">
        <f aca="true" t="shared" si="9" ref="C35:N35">SUMIF(C33:C34,"=x",$O33:$O34)+SUMIF(C33:C34,"=x",$P33:$P34)+SUMIF(C33:C34,"=x",$Q33:$Q34)</f>
        <v>0</v>
      </c>
      <c r="D35" s="180">
        <f t="shared" si="9"/>
        <v>0</v>
      </c>
      <c r="E35" s="180">
        <f t="shared" si="9"/>
        <v>0</v>
      </c>
      <c r="F35" s="180">
        <f t="shared" si="9"/>
        <v>0</v>
      </c>
      <c r="G35" s="180">
        <f t="shared" si="9"/>
        <v>0</v>
      </c>
      <c r="H35" s="180">
        <f t="shared" si="9"/>
        <v>0</v>
      </c>
      <c r="I35" s="179">
        <f t="shared" si="9"/>
        <v>4</v>
      </c>
      <c r="J35" s="179">
        <f t="shared" si="9"/>
        <v>0</v>
      </c>
      <c r="K35" s="179">
        <f t="shared" si="9"/>
        <v>0</v>
      </c>
      <c r="L35" s="179">
        <f t="shared" si="9"/>
        <v>0</v>
      </c>
      <c r="M35" s="179">
        <f t="shared" si="9"/>
        <v>0</v>
      </c>
      <c r="N35" s="302">
        <f t="shared" si="9"/>
        <v>0</v>
      </c>
      <c r="O35" s="511">
        <f>SUM(C35:N35)</f>
        <v>4</v>
      </c>
      <c r="P35" s="512"/>
      <c r="Q35" s="512"/>
      <c r="R35" s="512"/>
      <c r="S35" s="512"/>
      <c r="T35" s="513"/>
      <c r="U35" s="519"/>
      <c r="V35" s="520"/>
      <c r="W35" s="520"/>
      <c r="X35" s="520"/>
      <c r="Y35" s="520"/>
      <c r="Z35" s="520"/>
      <c r="AA35" s="520"/>
      <c r="AB35" s="520"/>
      <c r="AC35" s="520"/>
      <c r="AD35" s="520"/>
      <c r="AE35" s="521"/>
    </row>
    <row r="36" spans="1:31" s="165" customFormat="1" ht="12.75">
      <c r="A36" s="475" t="s">
        <v>35</v>
      </c>
      <c r="B36" s="476"/>
      <c r="C36" s="303">
        <f aca="true" t="shared" si="10" ref="C36:N36">SUMIF(C33:C34,"=x",$S33:$S34)</f>
        <v>0</v>
      </c>
      <c r="D36" s="188">
        <f t="shared" si="10"/>
        <v>0</v>
      </c>
      <c r="E36" s="188">
        <f t="shared" si="10"/>
        <v>0</v>
      </c>
      <c r="F36" s="188">
        <f t="shared" si="10"/>
        <v>0</v>
      </c>
      <c r="G36" s="188">
        <f t="shared" si="10"/>
        <v>0</v>
      </c>
      <c r="H36" s="188">
        <f t="shared" si="10"/>
        <v>0</v>
      </c>
      <c r="I36" s="187">
        <f t="shared" si="10"/>
        <v>4</v>
      </c>
      <c r="J36" s="187">
        <f t="shared" si="10"/>
        <v>0</v>
      </c>
      <c r="K36" s="187">
        <f t="shared" si="10"/>
        <v>0</v>
      </c>
      <c r="L36" s="187">
        <f t="shared" si="10"/>
        <v>0</v>
      </c>
      <c r="M36" s="187">
        <f t="shared" si="10"/>
        <v>0</v>
      </c>
      <c r="N36" s="304">
        <f t="shared" si="10"/>
        <v>0</v>
      </c>
      <c r="O36" s="502">
        <f>SUM(C36:N36)</f>
        <v>4</v>
      </c>
      <c r="P36" s="503"/>
      <c r="Q36" s="503"/>
      <c r="R36" s="503"/>
      <c r="S36" s="503"/>
      <c r="T36" s="504"/>
      <c r="U36" s="522"/>
      <c r="V36" s="523"/>
      <c r="W36" s="523"/>
      <c r="X36" s="523"/>
      <c r="Y36" s="523"/>
      <c r="Z36" s="523"/>
      <c r="AA36" s="523"/>
      <c r="AB36" s="523"/>
      <c r="AC36" s="523"/>
      <c r="AD36" s="523"/>
      <c r="AE36" s="524"/>
    </row>
    <row r="37" spans="1:31" s="165" customFormat="1" ht="12.75">
      <c r="A37" s="483" t="s">
        <v>36</v>
      </c>
      <c r="B37" s="484"/>
      <c r="C37" s="305">
        <f aca="true" t="shared" si="11" ref="C37:N37">SUMPRODUCT(--(C33:C34="x"),--($T33:$T34="K"))</f>
        <v>0</v>
      </c>
      <c r="D37" s="195">
        <f t="shared" si="11"/>
        <v>0</v>
      </c>
      <c r="E37" s="195">
        <f t="shared" si="11"/>
        <v>0</v>
      </c>
      <c r="F37" s="195">
        <f t="shared" si="11"/>
        <v>0</v>
      </c>
      <c r="G37" s="195">
        <f t="shared" si="11"/>
        <v>0</v>
      </c>
      <c r="H37" s="195">
        <f t="shared" si="11"/>
        <v>0</v>
      </c>
      <c r="I37" s="194">
        <f t="shared" si="11"/>
        <v>0</v>
      </c>
      <c r="J37" s="194">
        <f t="shared" si="11"/>
        <v>0</v>
      </c>
      <c r="K37" s="194">
        <f t="shared" si="11"/>
        <v>0</v>
      </c>
      <c r="L37" s="194">
        <f t="shared" si="11"/>
        <v>0</v>
      </c>
      <c r="M37" s="194">
        <f t="shared" si="11"/>
        <v>0</v>
      </c>
      <c r="N37" s="313">
        <f t="shared" si="11"/>
        <v>0</v>
      </c>
      <c r="O37" s="505">
        <f>SUM(C37:N37)</f>
        <v>0</v>
      </c>
      <c r="P37" s="506"/>
      <c r="Q37" s="506"/>
      <c r="R37" s="506"/>
      <c r="S37" s="506"/>
      <c r="T37" s="507"/>
      <c r="U37" s="522"/>
      <c r="V37" s="523"/>
      <c r="W37" s="523"/>
      <c r="X37" s="523"/>
      <c r="Y37" s="523"/>
      <c r="Z37" s="523"/>
      <c r="AA37" s="523"/>
      <c r="AB37" s="523"/>
      <c r="AC37" s="523"/>
      <c r="AD37" s="523"/>
      <c r="AE37" s="524"/>
    </row>
    <row r="38" spans="1:31" s="165" customFormat="1" ht="12.75">
      <c r="A38" s="478" t="s">
        <v>38</v>
      </c>
      <c r="B38" s="479"/>
      <c r="C38" s="508"/>
      <c r="D38" s="508"/>
      <c r="E38" s="508"/>
      <c r="F38" s="508"/>
      <c r="G38" s="508"/>
      <c r="H38" s="508"/>
      <c r="I38" s="508"/>
      <c r="J38" s="508"/>
      <c r="K38" s="508"/>
      <c r="L38" s="508"/>
      <c r="M38" s="508"/>
      <c r="N38" s="508"/>
      <c r="O38" s="508"/>
      <c r="P38" s="508"/>
      <c r="Q38" s="508"/>
      <c r="R38" s="508"/>
      <c r="S38" s="508"/>
      <c r="T38" s="508"/>
      <c r="U38" s="517"/>
      <c r="V38" s="517"/>
      <c r="W38" s="517"/>
      <c r="X38" s="517"/>
      <c r="Y38" s="517"/>
      <c r="Z38" s="517"/>
      <c r="AA38" s="517"/>
      <c r="AB38" s="517"/>
      <c r="AC38" s="517"/>
      <c r="AD38" s="517"/>
      <c r="AE38" s="518"/>
    </row>
    <row r="39" spans="1:31" s="165" customFormat="1" ht="12.75">
      <c r="A39" s="314" t="s">
        <v>482</v>
      </c>
      <c r="B39" s="18" t="s">
        <v>483</v>
      </c>
      <c r="C39" s="296"/>
      <c r="D39" s="169"/>
      <c r="E39" s="169"/>
      <c r="F39" s="169"/>
      <c r="G39" s="169"/>
      <c r="H39" s="169"/>
      <c r="I39" s="168"/>
      <c r="J39" s="168"/>
      <c r="K39" s="306" t="s">
        <v>52</v>
      </c>
      <c r="L39" s="168" t="s">
        <v>32</v>
      </c>
      <c r="M39" s="172"/>
      <c r="N39" s="175"/>
      <c r="O39" s="171"/>
      <c r="P39" s="172"/>
      <c r="Q39" s="172"/>
      <c r="R39" s="173"/>
      <c r="S39" s="171">
        <v>2</v>
      </c>
      <c r="T39" s="175" t="s">
        <v>484</v>
      </c>
      <c r="U39" s="223"/>
      <c r="V39" s="317"/>
      <c r="W39" s="318"/>
      <c r="X39" s="223"/>
      <c r="Y39" s="317"/>
      <c r="Z39" s="318"/>
      <c r="AA39" s="223"/>
      <c r="AB39" s="317"/>
      <c r="AC39" s="241"/>
      <c r="AD39" s="209" t="s">
        <v>457</v>
      </c>
      <c r="AE39" s="209" t="s">
        <v>485</v>
      </c>
    </row>
    <row r="40" spans="1:31" s="165" customFormat="1" ht="12.75">
      <c r="A40" s="468" t="s">
        <v>34</v>
      </c>
      <c r="B40" s="469"/>
      <c r="C40" s="301">
        <f aca="true" t="shared" si="12" ref="C40:N40">SUMIF(C39:C39,"=x",$O39:$O39)+SUMIF(C39:C39,"=x",$P39:$P39)+SUMIF(C39:C39,"=x",$Q39:$Q39)</f>
        <v>0</v>
      </c>
      <c r="D40" s="180">
        <f t="shared" si="12"/>
        <v>0</v>
      </c>
      <c r="E40" s="180">
        <f t="shared" si="12"/>
        <v>0</v>
      </c>
      <c r="F40" s="180">
        <f t="shared" si="12"/>
        <v>0</v>
      </c>
      <c r="G40" s="180">
        <f t="shared" si="12"/>
        <v>0</v>
      </c>
      <c r="H40" s="180">
        <f t="shared" si="12"/>
        <v>0</v>
      </c>
      <c r="I40" s="179">
        <f t="shared" si="12"/>
        <v>0</v>
      </c>
      <c r="J40" s="179">
        <f t="shared" si="12"/>
        <v>0</v>
      </c>
      <c r="K40" s="179">
        <f t="shared" si="12"/>
        <v>0</v>
      </c>
      <c r="L40" s="179">
        <f t="shared" si="12"/>
        <v>0</v>
      </c>
      <c r="M40" s="179">
        <f t="shared" si="12"/>
        <v>0</v>
      </c>
      <c r="N40" s="302">
        <f t="shared" si="12"/>
        <v>0</v>
      </c>
      <c r="O40" s="511">
        <f>SUM(C40:N40)</f>
        <v>0</v>
      </c>
      <c r="P40" s="512"/>
      <c r="Q40" s="512"/>
      <c r="R40" s="512"/>
      <c r="S40" s="512"/>
      <c r="T40" s="513"/>
      <c r="U40" s="519"/>
      <c r="V40" s="520"/>
      <c r="W40" s="520"/>
      <c r="X40" s="520"/>
      <c r="Y40" s="520"/>
      <c r="Z40" s="520"/>
      <c r="AA40" s="520"/>
      <c r="AB40" s="520"/>
      <c r="AC40" s="520"/>
      <c r="AD40" s="520"/>
      <c r="AE40" s="521"/>
    </row>
    <row r="41" spans="1:31" s="165" customFormat="1" ht="12.75">
      <c r="A41" s="475" t="s">
        <v>35</v>
      </c>
      <c r="B41" s="476"/>
      <c r="C41" s="303">
        <f aca="true" t="shared" si="13" ref="C41:N41">SUMIF(C39:C39,"=x",$S39:$S39)</f>
        <v>0</v>
      </c>
      <c r="D41" s="188">
        <f t="shared" si="13"/>
        <v>0</v>
      </c>
      <c r="E41" s="188">
        <f t="shared" si="13"/>
        <v>0</v>
      </c>
      <c r="F41" s="188">
        <f t="shared" si="13"/>
        <v>0</v>
      </c>
      <c r="G41" s="188">
        <f t="shared" si="13"/>
        <v>0</v>
      </c>
      <c r="H41" s="188">
        <f t="shared" si="13"/>
        <v>0</v>
      </c>
      <c r="I41" s="187">
        <f t="shared" si="13"/>
        <v>0</v>
      </c>
      <c r="J41" s="187">
        <f t="shared" si="13"/>
        <v>0</v>
      </c>
      <c r="K41" s="187">
        <f t="shared" si="13"/>
        <v>0</v>
      </c>
      <c r="L41" s="187">
        <f t="shared" si="13"/>
        <v>2</v>
      </c>
      <c r="M41" s="187">
        <f t="shared" si="13"/>
        <v>0</v>
      </c>
      <c r="N41" s="304">
        <f t="shared" si="13"/>
        <v>0</v>
      </c>
      <c r="O41" s="502">
        <f>SUM(C41:N41)</f>
        <v>2</v>
      </c>
      <c r="P41" s="503"/>
      <c r="Q41" s="503"/>
      <c r="R41" s="503"/>
      <c r="S41" s="503"/>
      <c r="T41" s="504"/>
      <c r="U41" s="522"/>
      <c r="V41" s="523"/>
      <c r="W41" s="523"/>
      <c r="X41" s="523"/>
      <c r="Y41" s="523"/>
      <c r="Z41" s="523"/>
      <c r="AA41" s="523"/>
      <c r="AB41" s="523"/>
      <c r="AC41" s="523"/>
      <c r="AD41" s="523"/>
      <c r="AE41" s="524"/>
    </row>
    <row r="42" spans="1:31" s="165" customFormat="1" ht="12.75">
      <c r="A42" s="483" t="s">
        <v>36</v>
      </c>
      <c r="B42" s="484"/>
      <c r="C42" s="305">
        <f aca="true" t="shared" si="14" ref="C42:N42">SUMPRODUCT(--(C39:C39="x"),--($T39:$T39="K"))</f>
        <v>0</v>
      </c>
      <c r="D42" s="195">
        <f t="shared" si="14"/>
        <v>0</v>
      </c>
      <c r="E42" s="195">
        <f t="shared" si="14"/>
        <v>0</v>
      </c>
      <c r="F42" s="195">
        <f t="shared" si="14"/>
        <v>0</v>
      </c>
      <c r="G42" s="195">
        <f t="shared" si="14"/>
        <v>0</v>
      </c>
      <c r="H42" s="195">
        <f t="shared" si="14"/>
        <v>0</v>
      </c>
      <c r="I42" s="194">
        <f t="shared" si="14"/>
        <v>0</v>
      </c>
      <c r="J42" s="194">
        <f t="shared" si="14"/>
        <v>0</v>
      </c>
      <c r="K42" s="194">
        <f t="shared" si="14"/>
        <v>0</v>
      </c>
      <c r="L42" s="194">
        <f t="shared" si="14"/>
        <v>1</v>
      </c>
      <c r="M42" s="194">
        <f t="shared" si="14"/>
        <v>0</v>
      </c>
      <c r="N42" s="313">
        <f t="shared" si="14"/>
        <v>0</v>
      </c>
      <c r="O42" s="505">
        <f>SUM(C42:N42)</f>
        <v>1</v>
      </c>
      <c r="P42" s="506"/>
      <c r="Q42" s="506"/>
      <c r="R42" s="506"/>
      <c r="S42" s="506"/>
      <c r="T42" s="507"/>
      <c r="U42" s="522"/>
      <c r="V42" s="523"/>
      <c r="W42" s="523"/>
      <c r="X42" s="523"/>
      <c r="Y42" s="523"/>
      <c r="Z42" s="523"/>
      <c r="AA42" s="523"/>
      <c r="AB42" s="523"/>
      <c r="AC42" s="523"/>
      <c r="AD42" s="523"/>
      <c r="AE42" s="524"/>
    </row>
    <row r="43" spans="1:31" s="165" customFormat="1" ht="12.75">
      <c r="A43" s="478" t="s">
        <v>39</v>
      </c>
      <c r="B43" s="479"/>
      <c r="C43" s="508"/>
      <c r="D43" s="508"/>
      <c r="E43" s="508"/>
      <c r="F43" s="508"/>
      <c r="G43" s="508"/>
      <c r="H43" s="508"/>
      <c r="I43" s="508"/>
      <c r="J43" s="508"/>
      <c r="K43" s="508"/>
      <c r="L43" s="508"/>
      <c r="M43" s="508"/>
      <c r="N43" s="508"/>
      <c r="O43" s="508"/>
      <c r="P43" s="508"/>
      <c r="Q43" s="508"/>
      <c r="R43" s="508"/>
      <c r="S43" s="508"/>
      <c r="T43" s="508"/>
      <c r="U43" s="517"/>
      <c r="V43" s="517"/>
      <c r="W43" s="517"/>
      <c r="X43" s="517"/>
      <c r="Y43" s="517"/>
      <c r="Z43" s="517"/>
      <c r="AA43" s="517"/>
      <c r="AB43" s="517"/>
      <c r="AC43" s="517"/>
      <c r="AD43" s="517"/>
      <c r="AE43" s="518"/>
    </row>
    <row r="44" spans="1:31" s="165" customFormat="1" ht="12.75">
      <c r="A44" s="314" t="s">
        <v>486</v>
      </c>
      <c r="B44" s="106" t="s">
        <v>487</v>
      </c>
      <c r="C44" s="296"/>
      <c r="D44" s="169"/>
      <c r="E44" s="169"/>
      <c r="F44" s="169"/>
      <c r="G44" s="169"/>
      <c r="H44" s="169"/>
      <c r="I44" s="168"/>
      <c r="J44" s="168"/>
      <c r="K44" s="168" t="s">
        <v>52</v>
      </c>
      <c r="L44" s="168" t="s">
        <v>32</v>
      </c>
      <c r="M44" s="172"/>
      <c r="N44" s="175"/>
      <c r="O44" s="171"/>
      <c r="P44" s="172">
        <v>2</v>
      </c>
      <c r="Q44" s="172"/>
      <c r="R44" s="173"/>
      <c r="S44" s="171">
        <v>2</v>
      </c>
      <c r="T44" s="175" t="s">
        <v>78</v>
      </c>
      <c r="U44" s="223" t="s">
        <v>42</v>
      </c>
      <c r="V44" s="224" t="str">
        <f>A33</f>
        <v>kk5t1mt3</v>
      </c>
      <c r="W44" s="225" t="str">
        <f>B33</f>
        <v>A kémiatanítás módszertana (2B)</v>
      </c>
      <c r="X44" s="239" t="s">
        <v>42</v>
      </c>
      <c r="Y44" s="243" t="str">
        <f>A34</f>
        <v>kk5t2mt4</v>
      </c>
      <c r="Z44" s="244" t="str">
        <f>B34</f>
        <v>A kémiatanítás módszertana (2B) gyakorlat</v>
      </c>
      <c r="AA44" s="200"/>
      <c r="AB44" s="201"/>
      <c r="AC44" s="297"/>
      <c r="AD44" s="176" t="s">
        <v>408</v>
      </c>
      <c r="AE44" s="177" t="s">
        <v>488</v>
      </c>
    </row>
    <row r="45" spans="1:31" s="165" customFormat="1" ht="12.75">
      <c r="A45" s="314" t="s">
        <v>489</v>
      </c>
      <c r="B45" s="307" t="s">
        <v>490</v>
      </c>
      <c r="C45" s="296"/>
      <c r="D45" s="169"/>
      <c r="E45" s="169"/>
      <c r="F45" s="169"/>
      <c r="G45" s="169"/>
      <c r="H45" s="169"/>
      <c r="I45" s="168"/>
      <c r="J45" s="168"/>
      <c r="K45" s="168"/>
      <c r="L45" s="306" t="s">
        <v>52</v>
      </c>
      <c r="M45" s="172" t="s">
        <v>32</v>
      </c>
      <c r="N45" s="175"/>
      <c r="O45" s="171"/>
      <c r="P45" s="172">
        <v>1</v>
      </c>
      <c r="Q45" s="172"/>
      <c r="R45" s="173"/>
      <c r="S45" s="171">
        <v>1</v>
      </c>
      <c r="T45" s="175" t="s">
        <v>156</v>
      </c>
      <c r="U45" s="200"/>
      <c r="V45" s="201"/>
      <c r="W45" s="297"/>
      <c r="X45" s="200"/>
      <c r="Y45" s="201"/>
      <c r="Z45" s="297"/>
      <c r="AA45" s="200"/>
      <c r="AB45" s="201"/>
      <c r="AC45" s="297"/>
      <c r="AD45" s="176" t="s">
        <v>408</v>
      </c>
      <c r="AE45" s="177" t="s">
        <v>491</v>
      </c>
    </row>
    <row r="46" spans="1:31" s="165" customFormat="1" ht="13.5" thickBot="1">
      <c r="A46" s="319" t="s">
        <v>492</v>
      </c>
      <c r="B46" s="320" t="s">
        <v>493</v>
      </c>
      <c r="C46" s="296"/>
      <c r="D46" s="169"/>
      <c r="E46" s="169"/>
      <c r="F46" s="169"/>
      <c r="G46" s="169"/>
      <c r="H46" s="169"/>
      <c r="I46" s="168"/>
      <c r="J46" s="168"/>
      <c r="K46" s="168"/>
      <c r="L46" s="168"/>
      <c r="M46" s="306" t="s">
        <v>52</v>
      </c>
      <c r="N46" s="175" t="s">
        <v>32</v>
      </c>
      <c r="O46" s="171"/>
      <c r="P46" s="172">
        <v>1</v>
      </c>
      <c r="Q46" s="172"/>
      <c r="R46" s="173"/>
      <c r="S46" s="171">
        <v>1</v>
      </c>
      <c r="T46" s="175" t="s">
        <v>156</v>
      </c>
      <c r="U46" s="167"/>
      <c r="V46" s="168"/>
      <c r="W46" s="297"/>
      <c r="X46" s="200"/>
      <c r="Y46" s="201"/>
      <c r="Z46" s="297"/>
      <c r="AA46" s="200"/>
      <c r="AB46" s="201"/>
      <c r="AC46" s="297"/>
      <c r="AD46" s="176" t="s">
        <v>408</v>
      </c>
      <c r="AE46" s="177" t="s">
        <v>494</v>
      </c>
    </row>
    <row r="47" spans="1:31" s="165" customFormat="1" ht="12.75">
      <c r="A47" s="468" t="s">
        <v>34</v>
      </c>
      <c r="B47" s="469"/>
      <c r="C47" s="301">
        <f aca="true" t="shared" si="15" ref="C47:N47">SUMIF(C44:C46,"=x",$O44:$O46)+SUMIF(C44:C46,"=x",$P44:$P46)+SUMIF(C44:C46,"=x",$Q44:$Q46)</f>
        <v>0</v>
      </c>
      <c r="D47" s="180">
        <f t="shared" si="15"/>
        <v>0</v>
      </c>
      <c r="E47" s="180">
        <f t="shared" si="15"/>
        <v>0</v>
      </c>
      <c r="F47" s="180">
        <f t="shared" si="15"/>
        <v>0</v>
      </c>
      <c r="G47" s="180">
        <f t="shared" si="15"/>
        <v>0</v>
      </c>
      <c r="H47" s="180">
        <f t="shared" si="15"/>
        <v>0</v>
      </c>
      <c r="I47" s="179">
        <f t="shared" si="15"/>
        <v>0</v>
      </c>
      <c r="J47" s="179">
        <f t="shared" si="15"/>
        <v>0</v>
      </c>
      <c r="K47" s="179">
        <f t="shared" si="15"/>
        <v>0</v>
      </c>
      <c r="L47" s="179">
        <f t="shared" si="15"/>
        <v>2</v>
      </c>
      <c r="M47" s="179">
        <f t="shared" si="15"/>
        <v>1</v>
      </c>
      <c r="N47" s="302">
        <f t="shared" si="15"/>
        <v>1</v>
      </c>
      <c r="O47" s="511">
        <f>SUM(C47:N47)</f>
        <v>4</v>
      </c>
      <c r="P47" s="512"/>
      <c r="Q47" s="512"/>
      <c r="R47" s="512"/>
      <c r="S47" s="512"/>
      <c r="T47" s="513"/>
      <c r="U47" s="519"/>
      <c r="V47" s="520"/>
      <c r="W47" s="520"/>
      <c r="X47" s="520"/>
      <c r="Y47" s="520"/>
      <c r="Z47" s="520"/>
      <c r="AA47" s="520"/>
      <c r="AB47" s="520"/>
      <c r="AC47" s="520"/>
      <c r="AD47" s="520"/>
      <c r="AE47" s="521"/>
    </row>
    <row r="48" spans="1:31" s="165" customFormat="1" ht="12.75">
      <c r="A48" s="475" t="s">
        <v>35</v>
      </c>
      <c r="B48" s="476"/>
      <c r="C48" s="303">
        <f aca="true" t="shared" si="16" ref="C48:N48">SUMIF(C44:C46,"=x",$S44:$S46)</f>
        <v>0</v>
      </c>
      <c r="D48" s="188">
        <f t="shared" si="16"/>
        <v>0</v>
      </c>
      <c r="E48" s="188">
        <f t="shared" si="16"/>
        <v>0</v>
      </c>
      <c r="F48" s="188">
        <f t="shared" si="16"/>
        <v>0</v>
      </c>
      <c r="G48" s="188">
        <f t="shared" si="16"/>
        <v>0</v>
      </c>
      <c r="H48" s="188">
        <f t="shared" si="16"/>
        <v>0</v>
      </c>
      <c r="I48" s="187">
        <f t="shared" si="16"/>
        <v>0</v>
      </c>
      <c r="J48" s="187">
        <f t="shared" si="16"/>
        <v>0</v>
      </c>
      <c r="K48" s="187">
        <f t="shared" si="16"/>
        <v>0</v>
      </c>
      <c r="L48" s="187">
        <f t="shared" si="16"/>
        <v>2</v>
      </c>
      <c r="M48" s="187">
        <f t="shared" si="16"/>
        <v>1</v>
      </c>
      <c r="N48" s="304">
        <f t="shared" si="16"/>
        <v>1</v>
      </c>
      <c r="O48" s="502">
        <f>SUM(C48:N48)</f>
        <v>4</v>
      </c>
      <c r="P48" s="503"/>
      <c r="Q48" s="503"/>
      <c r="R48" s="503"/>
      <c r="S48" s="503"/>
      <c r="T48" s="504"/>
      <c r="U48" s="522"/>
      <c r="V48" s="523"/>
      <c r="W48" s="523"/>
      <c r="X48" s="523"/>
      <c r="Y48" s="523"/>
      <c r="Z48" s="523"/>
      <c r="AA48" s="523"/>
      <c r="AB48" s="523"/>
      <c r="AC48" s="523"/>
      <c r="AD48" s="523"/>
      <c r="AE48" s="524"/>
    </row>
    <row r="49" spans="1:31" s="165" customFormat="1" ht="12.75">
      <c r="A49" s="483" t="s">
        <v>36</v>
      </c>
      <c r="B49" s="484"/>
      <c r="C49" s="305">
        <f>SUMPRODUCT(--(C44:C46="x"),--($T44:$T46="K"))</f>
        <v>0</v>
      </c>
      <c r="D49" s="195">
        <f aca="true" t="shared" si="17" ref="D49:N49">SUMPRODUCT(--(D44:D46="x"),--($T44:$T46="K"))</f>
        <v>0</v>
      </c>
      <c r="E49" s="195">
        <f t="shared" si="17"/>
        <v>0</v>
      </c>
      <c r="F49" s="195">
        <f t="shared" si="17"/>
        <v>0</v>
      </c>
      <c r="G49" s="195">
        <f t="shared" si="17"/>
        <v>0</v>
      </c>
      <c r="H49" s="195">
        <f t="shared" si="17"/>
        <v>0</v>
      </c>
      <c r="I49" s="194">
        <f t="shared" si="17"/>
        <v>0</v>
      </c>
      <c r="J49" s="194">
        <f t="shared" si="17"/>
        <v>0</v>
      </c>
      <c r="K49" s="194">
        <f t="shared" si="17"/>
        <v>0</v>
      </c>
      <c r="L49" s="194">
        <f t="shared" si="17"/>
        <v>0</v>
      </c>
      <c r="M49" s="194">
        <f t="shared" si="17"/>
        <v>0</v>
      </c>
      <c r="N49" s="313">
        <f t="shared" si="17"/>
        <v>0</v>
      </c>
      <c r="O49" s="505">
        <f>SUM(C49:N49)</f>
        <v>0</v>
      </c>
      <c r="P49" s="506"/>
      <c r="Q49" s="506"/>
      <c r="R49" s="506"/>
      <c r="S49" s="506"/>
      <c r="T49" s="507"/>
      <c r="U49" s="522"/>
      <c r="V49" s="523"/>
      <c r="W49" s="523"/>
      <c r="X49" s="523"/>
      <c r="Y49" s="523"/>
      <c r="Z49" s="523"/>
      <c r="AA49" s="523"/>
      <c r="AB49" s="523"/>
      <c r="AC49" s="523"/>
      <c r="AD49" s="523"/>
      <c r="AE49" s="524"/>
    </row>
    <row r="50" spans="1:31" s="165" customFormat="1" ht="12.75">
      <c r="A50" s="478" t="s">
        <v>9</v>
      </c>
      <c r="B50" s="479"/>
      <c r="C50" s="508"/>
      <c r="D50" s="508"/>
      <c r="E50" s="508"/>
      <c r="F50" s="508"/>
      <c r="G50" s="508"/>
      <c r="H50" s="508"/>
      <c r="I50" s="508"/>
      <c r="J50" s="508"/>
      <c r="K50" s="508"/>
      <c r="L50" s="508"/>
      <c r="M50" s="508"/>
      <c r="N50" s="508"/>
      <c r="O50" s="508"/>
      <c r="P50" s="508"/>
      <c r="Q50" s="508"/>
      <c r="R50" s="508"/>
      <c r="S50" s="508"/>
      <c r="T50" s="508"/>
      <c r="U50" s="545"/>
      <c r="V50" s="545"/>
      <c r="W50" s="545"/>
      <c r="X50" s="545"/>
      <c r="Y50" s="545"/>
      <c r="Z50" s="545"/>
      <c r="AA50" s="545"/>
      <c r="AB50" s="545"/>
      <c r="AC50" s="545"/>
      <c r="AD50" s="545"/>
      <c r="AE50" s="546"/>
    </row>
    <row r="51" spans="1:31" s="165" customFormat="1" ht="12.75">
      <c r="A51" s="468" t="s">
        <v>34</v>
      </c>
      <c r="B51" s="469"/>
      <c r="C51" s="301">
        <f aca="true" t="shared" si="18" ref="C51:N51">SUMIF($A1:$A50,$A51,C1:C50)</f>
        <v>0</v>
      </c>
      <c r="D51" s="180">
        <f t="shared" si="18"/>
        <v>0</v>
      </c>
      <c r="E51" s="180">
        <f t="shared" si="18"/>
        <v>0</v>
      </c>
      <c r="F51" s="180">
        <f t="shared" si="18"/>
        <v>0</v>
      </c>
      <c r="G51" s="180">
        <f t="shared" si="18"/>
        <v>0</v>
      </c>
      <c r="H51" s="180">
        <f t="shared" si="18"/>
        <v>0</v>
      </c>
      <c r="I51" s="179">
        <f t="shared" si="18"/>
        <v>13</v>
      </c>
      <c r="J51" s="179">
        <f t="shared" si="18"/>
        <v>10</v>
      </c>
      <c r="K51" s="179">
        <f t="shared" si="18"/>
        <v>5</v>
      </c>
      <c r="L51" s="179">
        <f t="shared" si="18"/>
        <v>7</v>
      </c>
      <c r="M51" s="179">
        <f t="shared" si="18"/>
        <v>1</v>
      </c>
      <c r="N51" s="302">
        <f t="shared" si="18"/>
        <v>1</v>
      </c>
      <c r="O51" s="511">
        <f>SUM(C51:N51)</f>
        <v>37</v>
      </c>
      <c r="P51" s="512"/>
      <c r="Q51" s="512"/>
      <c r="R51" s="512"/>
      <c r="S51" s="512"/>
      <c r="T51" s="513"/>
      <c r="U51" s="522"/>
      <c r="V51" s="523"/>
      <c r="W51" s="523"/>
      <c r="X51" s="523"/>
      <c r="Y51" s="523"/>
      <c r="Z51" s="523"/>
      <c r="AA51" s="523"/>
      <c r="AB51" s="523"/>
      <c r="AC51" s="523"/>
      <c r="AD51" s="523"/>
      <c r="AE51" s="524"/>
    </row>
    <row r="52" spans="1:31" s="165" customFormat="1" ht="12.75">
      <c r="A52" s="475" t="s">
        <v>35</v>
      </c>
      <c r="B52" s="476"/>
      <c r="C52" s="303">
        <f aca="true" t="shared" si="19" ref="C52:N53">SUMIF($A4:$A51,$A52,C4:C51)</f>
        <v>0</v>
      </c>
      <c r="D52" s="188">
        <f t="shared" si="19"/>
        <v>0</v>
      </c>
      <c r="E52" s="188">
        <f t="shared" si="19"/>
        <v>0</v>
      </c>
      <c r="F52" s="188">
        <f t="shared" si="19"/>
        <v>0</v>
      </c>
      <c r="G52" s="188">
        <f t="shared" si="19"/>
        <v>0</v>
      </c>
      <c r="H52" s="188">
        <f t="shared" si="19"/>
        <v>0</v>
      </c>
      <c r="I52" s="187">
        <f t="shared" si="19"/>
        <v>13</v>
      </c>
      <c r="J52" s="187">
        <f t="shared" si="19"/>
        <v>14</v>
      </c>
      <c r="K52" s="187">
        <f t="shared" si="19"/>
        <v>14</v>
      </c>
      <c r="L52" s="187">
        <f t="shared" si="19"/>
        <v>13</v>
      </c>
      <c r="M52" s="187">
        <f t="shared" si="19"/>
        <v>1</v>
      </c>
      <c r="N52" s="304">
        <f t="shared" si="19"/>
        <v>1</v>
      </c>
      <c r="O52" s="502">
        <f>SUM(C52:N52)</f>
        <v>56</v>
      </c>
      <c r="P52" s="503"/>
      <c r="Q52" s="503"/>
      <c r="R52" s="503"/>
      <c r="S52" s="503"/>
      <c r="T52" s="504"/>
      <c r="U52" s="522"/>
      <c r="V52" s="523"/>
      <c r="W52" s="523"/>
      <c r="X52" s="523"/>
      <c r="Y52" s="523"/>
      <c r="Z52" s="523"/>
      <c r="AA52" s="523"/>
      <c r="AB52" s="523"/>
      <c r="AC52" s="523"/>
      <c r="AD52" s="523"/>
      <c r="AE52" s="524"/>
    </row>
    <row r="53" spans="1:31" s="165" customFormat="1" ht="12.75">
      <c r="A53" s="483" t="s">
        <v>36</v>
      </c>
      <c r="B53" s="484"/>
      <c r="C53" s="305">
        <f t="shared" si="19"/>
        <v>0</v>
      </c>
      <c r="D53" s="195">
        <f t="shared" si="19"/>
        <v>0</v>
      </c>
      <c r="E53" s="195">
        <f t="shared" si="19"/>
        <v>0</v>
      </c>
      <c r="F53" s="195">
        <f t="shared" si="19"/>
        <v>0</v>
      </c>
      <c r="G53" s="195">
        <f t="shared" si="19"/>
        <v>0</v>
      </c>
      <c r="H53" s="195">
        <f t="shared" si="19"/>
        <v>0</v>
      </c>
      <c r="I53" s="194">
        <f t="shared" si="19"/>
        <v>3</v>
      </c>
      <c r="J53" s="194">
        <f t="shared" si="19"/>
        <v>3</v>
      </c>
      <c r="K53" s="194">
        <f t="shared" si="19"/>
        <v>1</v>
      </c>
      <c r="L53" s="194">
        <f t="shared" si="19"/>
        <v>2</v>
      </c>
      <c r="M53" s="194">
        <f t="shared" si="19"/>
        <v>0</v>
      </c>
      <c r="N53" s="313">
        <f t="shared" si="19"/>
        <v>0</v>
      </c>
      <c r="O53" s="505">
        <f>SUM(C53:N53)</f>
        <v>9</v>
      </c>
      <c r="P53" s="506"/>
      <c r="Q53" s="506"/>
      <c r="R53" s="506"/>
      <c r="S53" s="506"/>
      <c r="T53" s="507"/>
      <c r="U53" s="522"/>
      <c r="V53" s="523"/>
      <c r="W53" s="523"/>
      <c r="X53" s="523"/>
      <c r="Y53" s="523"/>
      <c r="Z53" s="523"/>
      <c r="AA53" s="523"/>
      <c r="AB53" s="523"/>
      <c r="AC53" s="523"/>
      <c r="AD53" s="523"/>
      <c r="AE53" s="524"/>
    </row>
    <row r="54" spans="1:31" s="165" customFormat="1" ht="13.5" thickBot="1">
      <c r="A54" s="488" t="s">
        <v>40</v>
      </c>
      <c r="B54" s="489"/>
      <c r="C54" s="321"/>
      <c r="D54" s="282"/>
      <c r="E54" s="282"/>
      <c r="F54" s="282"/>
      <c r="G54" s="282"/>
      <c r="H54" s="282"/>
      <c r="I54" s="281">
        <f>11+2</f>
        <v>13</v>
      </c>
      <c r="J54" s="281">
        <f>12+2</f>
        <v>14</v>
      </c>
      <c r="K54" s="281">
        <f>13</f>
        <v>13</v>
      </c>
      <c r="L54" s="281">
        <f>12+2</f>
        <v>14</v>
      </c>
      <c r="M54" s="281">
        <f>0+1</f>
        <v>1</v>
      </c>
      <c r="N54" s="322">
        <f>0+1</f>
        <v>1</v>
      </c>
      <c r="O54" s="496">
        <f>SUM(C54:N54)</f>
        <v>56</v>
      </c>
      <c r="P54" s="497"/>
      <c r="Q54" s="497"/>
      <c r="R54" s="497"/>
      <c r="S54" s="497"/>
      <c r="T54" s="498"/>
      <c r="U54" s="542"/>
      <c r="V54" s="543"/>
      <c r="W54" s="543"/>
      <c r="X54" s="543"/>
      <c r="Y54" s="543"/>
      <c r="Z54" s="543"/>
      <c r="AA54" s="543"/>
      <c r="AB54" s="543"/>
      <c r="AC54" s="543"/>
      <c r="AD54" s="543"/>
      <c r="AE54" s="544"/>
    </row>
    <row r="55" spans="1:30" s="165" customFormat="1" ht="12.75">
      <c r="A55" s="156"/>
      <c r="B55" s="284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8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</row>
    <row r="56" spans="1:30" s="165" customFormat="1" ht="12.75">
      <c r="A56" s="323" t="s">
        <v>54</v>
      </c>
      <c r="B56" s="284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8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</row>
    <row r="57" spans="1:30" s="165" customFormat="1" ht="12.75">
      <c r="A57" s="156"/>
      <c r="B57" s="284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8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</row>
    <row r="58" spans="1:30" s="165" customFormat="1" ht="12.75">
      <c r="A58" s="324" t="s">
        <v>55</v>
      </c>
      <c r="B58" s="284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8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</row>
    <row r="59" spans="1:30" s="165" customFormat="1" ht="12.75">
      <c r="A59" s="323" t="s">
        <v>238</v>
      </c>
      <c r="B59" s="284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8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</row>
    <row r="60" spans="1:30" s="165" customFormat="1" ht="12.75">
      <c r="A60" s="325" t="s">
        <v>495</v>
      </c>
      <c r="B60" s="284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8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</row>
    <row r="61" spans="1:30" s="165" customFormat="1" ht="12.75">
      <c r="A61" s="156"/>
      <c r="B61" s="284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8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</row>
    <row r="62" spans="1:30" s="165" customFormat="1" ht="12.75">
      <c r="A62" s="324" t="s">
        <v>496</v>
      </c>
      <c r="B62" s="284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8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</row>
    <row r="63" spans="1:30" s="165" customFormat="1" ht="12.75">
      <c r="A63" s="156"/>
      <c r="B63" s="284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8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</row>
    <row r="64" spans="1:30" s="165" customFormat="1" ht="12.75">
      <c r="A64" s="156"/>
      <c r="B64" s="284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8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</row>
    <row r="65" spans="1:30" s="165" customFormat="1" ht="12.75">
      <c r="A65" s="156"/>
      <c r="B65" s="284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8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</row>
    <row r="66" spans="1:30" s="289" customFormat="1" ht="12.75">
      <c r="A66" s="156"/>
      <c r="B66" s="284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8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</row>
    <row r="67" spans="1:30" s="165" customFormat="1" ht="12.75">
      <c r="A67" s="156"/>
      <c r="B67" s="284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8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</row>
    <row r="68" spans="1:30" s="165" customFormat="1" ht="12.75">
      <c r="A68" s="156"/>
      <c r="B68" s="284"/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8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</row>
    <row r="69" spans="1:30" s="165" customFormat="1" ht="12.75">
      <c r="A69" s="156"/>
      <c r="B69" s="284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8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</row>
    <row r="70" spans="1:30" s="165" customFormat="1" ht="12.75">
      <c r="A70" s="156"/>
      <c r="B70" s="284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8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</row>
    <row r="71" spans="1:30" s="165" customFormat="1" ht="12.75">
      <c r="A71" s="156"/>
      <c r="B71" s="284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8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</row>
    <row r="72" spans="1:30" s="165" customFormat="1" ht="12.75">
      <c r="A72" s="156"/>
      <c r="B72" s="284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8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</row>
    <row r="73" spans="1:30" s="289" customFormat="1" ht="12.75">
      <c r="A73" s="156"/>
      <c r="B73" s="284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8"/>
      <c r="U73" s="156"/>
      <c r="V73" s="156"/>
      <c r="W73" s="156"/>
      <c r="X73" s="156"/>
      <c r="Y73" s="156"/>
      <c r="Z73" s="156"/>
      <c r="AA73" s="156"/>
      <c r="AB73" s="156"/>
      <c r="AC73" s="156"/>
      <c r="AD73" s="156"/>
    </row>
    <row r="74" spans="1:30" s="289" customFormat="1" ht="12.75">
      <c r="A74" s="156"/>
      <c r="B74" s="284"/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8"/>
      <c r="U74" s="156"/>
      <c r="V74" s="156"/>
      <c r="W74" s="156"/>
      <c r="X74" s="156"/>
      <c r="Y74" s="156"/>
      <c r="Z74" s="156"/>
      <c r="AA74" s="156"/>
      <c r="AB74" s="156"/>
      <c r="AC74" s="156"/>
      <c r="AD74" s="156"/>
    </row>
    <row r="75" spans="1:30" s="289" customFormat="1" ht="12.75">
      <c r="A75" s="156"/>
      <c r="B75" s="284"/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8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</row>
    <row r="76" spans="1:30" s="289" customFormat="1" ht="12.75">
      <c r="A76" s="156"/>
      <c r="B76" s="284"/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8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</row>
    <row r="77" spans="1:30" s="289" customFormat="1" ht="12.75">
      <c r="A77" s="156"/>
      <c r="B77" s="284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8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</row>
    <row r="78" spans="1:30" s="290" customFormat="1" ht="12.75">
      <c r="A78" s="156"/>
      <c r="B78" s="284"/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8"/>
      <c r="U78" s="156"/>
      <c r="V78" s="156"/>
      <c r="W78" s="156"/>
      <c r="X78" s="156"/>
      <c r="Y78" s="156"/>
      <c r="Z78" s="156"/>
      <c r="AA78" s="156"/>
      <c r="AB78" s="156"/>
      <c r="AC78" s="156"/>
      <c r="AD78" s="156"/>
    </row>
    <row r="79" spans="1:30" s="291" customFormat="1" ht="12.75">
      <c r="A79" s="156"/>
      <c r="B79" s="284"/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8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</row>
    <row r="80" spans="1:30" s="165" customFormat="1" ht="12.75">
      <c r="A80" s="156"/>
      <c r="B80" s="284"/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8"/>
      <c r="U80" s="156"/>
      <c r="V80" s="156"/>
      <c r="W80" s="156"/>
      <c r="X80" s="156"/>
      <c r="Y80" s="156"/>
      <c r="Z80" s="156"/>
      <c r="AA80" s="156"/>
      <c r="AB80" s="156"/>
      <c r="AC80" s="156"/>
      <c r="AD80" s="156"/>
    </row>
    <row r="81" spans="1:30" s="165" customFormat="1" ht="12.75">
      <c r="A81" s="156"/>
      <c r="B81" s="284"/>
      <c r="C81" s="157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8"/>
      <c r="U81" s="156"/>
      <c r="V81" s="156"/>
      <c r="W81" s="156"/>
      <c r="X81" s="156"/>
      <c r="Y81" s="156"/>
      <c r="Z81" s="156"/>
      <c r="AA81" s="156"/>
      <c r="AB81" s="156"/>
      <c r="AC81" s="156"/>
      <c r="AD81" s="156"/>
    </row>
    <row r="82" spans="1:30" s="165" customFormat="1" ht="12.75">
      <c r="A82" s="156"/>
      <c r="B82" s="284"/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8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</row>
    <row r="83" spans="1:30" s="289" customFormat="1" ht="12.75">
      <c r="A83" s="156"/>
      <c r="B83" s="284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8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</row>
    <row r="84" spans="1:30" s="165" customFormat="1" ht="12.75">
      <c r="A84" s="156"/>
      <c r="B84" s="284"/>
      <c r="C84" s="157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8"/>
      <c r="U84" s="156"/>
      <c r="V84" s="156"/>
      <c r="W84" s="156"/>
      <c r="X84" s="156"/>
      <c r="Y84" s="156"/>
      <c r="Z84" s="156"/>
      <c r="AA84" s="156"/>
      <c r="AB84" s="156"/>
      <c r="AC84" s="156"/>
      <c r="AD84" s="156"/>
    </row>
    <row r="85" spans="1:30" s="165" customFormat="1" ht="12.75">
      <c r="A85" s="156"/>
      <c r="B85" s="284"/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157"/>
      <c r="T85" s="158"/>
      <c r="U85" s="156"/>
      <c r="V85" s="156"/>
      <c r="W85" s="156"/>
      <c r="X85" s="156"/>
      <c r="Y85" s="156"/>
      <c r="Z85" s="156"/>
      <c r="AA85" s="156"/>
      <c r="AB85" s="156"/>
      <c r="AC85" s="156"/>
      <c r="AD85" s="156"/>
    </row>
    <row r="86" spans="1:30" s="165" customFormat="1" ht="12.75">
      <c r="A86" s="156"/>
      <c r="B86" s="284"/>
      <c r="C86" s="157"/>
      <c r="D86" s="157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7"/>
      <c r="R86" s="157"/>
      <c r="S86" s="157"/>
      <c r="T86" s="158"/>
      <c r="U86" s="156"/>
      <c r="V86" s="156"/>
      <c r="W86" s="156"/>
      <c r="X86" s="156"/>
      <c r="Y86" s="156"/>
      <c r="Z86" s="156"/>
      <c r="AA86" s="156"/>
      <c r="AB86" s="156"/>
      <c r="AC86" s="156"/>
      <c r="AD86" s="156"/>
    </row>
    <row r="87" spans="1:30" s="165" customFormat="1" ht="12.75">
      <c r="A87" s="156"/>
      <c r="B87" s="284"/>
      <c r="C87" s="157"/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8"/>
      <c r="U87" s="156"/>
      <c r="V87" s="156"/>
      <c r="W87" s="156"/>
      <c r="X87" s="156"/>
      <c r="Y87" s="156"/>
      <c r="Z87" s="156"/>
      <c r="AA87" s="156"/>
      <c r="AB87" s="156"/>
      <c r="AC87" s="156"/>
      <c r="AD87" s="156"/>
    </row>
    <row r="88" spans="1:30" s="165" customFormat="1" ht="12.75">
      <c r="A88" s="156"/>
      <c r="B88" s="284"/>
      <c r="C88" s="157"/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7"/>
      <c r="T88" s="158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</row>
    <row r="89" spans="1:30" s="165" customFormat="1" ht="12.75">
      <c r="A89" s="156"/>
      <c r="B89" s="284"/>
      <c r="C89" s="157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7"/>
      <c r="S89" s="157"/>
      <c r="T89" s="158"/>
      <c r="U89" s="156"/>
      <c r="V89" s="156"/>
      <c r="W89" s="156"/>
      <c r="X89" s="156"/>
      <c r="Y89" s="156"/>
      <c r="Z89" s="156"/>
      <c r="AA89" s="156"/>
      <c r="AB89" s="156"/>
      <c r="AC89" s="156"/>
      <c r="AD89" s="156"/>
    </row>
    <row r="90" spans="1:30" s="165" customFormat="1" ht="12.75">
      <c r="A90" s="156"/>
      <c r="B90" s="284"/>
      <c r="C90" s="157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57"/>
      <c r="S90" s="157"/>
      <c r="T90" s="158"/>
      <c r="U90" s="156"/>
      <c r="V90" s="156"/>
      <c r="W90" s="156"/>
      <c r="X90" s="156"/>
      <c r="Y90" s="156"/>
      <c r="Z90" s="156"/>
      <c r="AA90" s="156"/>
      <c r="AB90" s="156"/>
      <c r="AC90" s="156"/>
      <c r="AD90" s="156"/>
    </row>
    <row r="91" spans="1:30" s="165" customFormat="1" ht="12.75">
      <c r="A91" s="156"/>
      <c r="B91" s="284"/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8"/>
      <c r="U91" s="156"/>
      <c r="V91" s="156"/>
      <c r="W91" s="156"/>
      <c r="X91" s="156"/>
      <c r="Y91" s="156"/>
      <c r="Z91" s="156"/>
      <c r="AA91" s="156"/>
      <c r="AB91" s="156"/>
      <c r="AC91" s="156"/>
      <c r="AD91" s="156"/>
    </row>
    <row r="92" spans="1:30" s="289" customFormat="1" ht="12.75">
      <c r="A92" s="156"/>
      <c r="B92" s="284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8"/>
      <c r="U92" s="156"/>
      <c r="V92" s="156"/>
      <c r="W92" s="156"/>
      <c r="X92" s="156"/>
      <c r="Y92" s="156"/>
      <c r="Z92" s="156"/>
      <c r="AA92" s="156"/>
      <c r="AB92" s="156"/>
      <c r="AC92" s="156"/>
      <c r="AD92" s="156"/>
    </row>
    <row r="93" spans="1:30" s="289" customFormat="1" ht="12.75">
      <c r="A93" s="156"/>
      <c r="B93" s="284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8"/>
      <c r="U93" s="156"/>
      <c r="V93" s="156"/>
      <c r="W93" s="156"/>
      <c r="X93" s="156"/>
      <c r="Y93" s="156"/>
      <c r="Z93" s="156"/>
      <c r="AA93" s="156"/>
      <c r="AB93" s="156"/>
      <c r="AC93" s="156"/>
      <c r="AD93" s="156"/>
    </row>
    <row r="94" spans="1:30" s="289" customFormat="1" ht="12.75">
      <c r="A94" s="156"/>
      <c r="B94" s="284"/>
      <c r="C94" s="157"/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8"/>
      <c r="U94" s="156"/>
      <c r="V94" s="156"/>
      <c r="W94" s="156"/>
      <c r="X94" s="156"/>
      <c r="Y94" s="156"/>
      <c r="Z94" s="156"/>
      <c r="AA94" s="156"/>
      <c r="AB94" s="156"/>
      <c r="AC94" s="156"/>
      <c r="AD94" s="156"/>
    </row>
    <row r="95" spans="1:30" s="289" customFormat="1" ht="12.75">
      <c r="A95" s="156"/>
      <c r="B95" s="284"/>
      <c r="C95" s="157"/>
      <c r="D95" s="157"/>
      <c r="E95" s="157"/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157"/>
      <c r="S95" s="157"/>
      <c r="T95" s="158"/>
      <c r="U95" s="156"/>
      <c r="V95" s="156"/>
      <c r="W95" s="156"/>
      <c r="X95" s="156"/>
      <c r="Y95" s="156"/>
      <c r="Z95" s="156"/>
      <c r="AA95" s="156"/>
      <c r="AB95" s="156"/>
      <c r="AC95" s="156"/>
      <c r="AD95" s="156"/>
    </row>
    <row r="96" spans="1:30" s="289" customFormat="1" ht="12.75">
      <c r="A96" s="156"/>
      <c r="B96" s="284"/>
      <c r="C96" s="157"/>
      <c r="D96" s="157"/>
      <c r="E96" s="157"/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8"/>
      <c r="U96" s="156"/>
      <c r="V96" s="156"/>
      <c r="W96" s="156"/>
      <c r="X96" s="156"/>
      <c r="Y96" s="156"/>
      <c r="Z96" s="156"/>
      <c r="AA96" s="156"/>
      <c r="AB96" s="156"/>
      <c r="AC96" s="156"/>
      <c r="AD96" s="156"/>
    </row>
    <row r="97" spans="1:30" s="165" customFormat="1" ht="12.75">
      <c r="A97" s="156"/>
      <c r="B97" s="284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8"/>
      <c r="U97" s="156"/>
      <c r="V97" s="156"/>
      <c r="W97" s="156"/>
      <c r="X97" s="156"/>
      <c r="Y97" s="156"/>
      <c r="Z97" s="156"/>
      <c r="AA97" s="156"/>
      <c r="AB97" s="156"/>
      <c r="AC97" s="156"/>
      <c r="AD97" s="156"/>
    </row>
    <row r="98" spans="1:30" s="165" customFormat="1" ht="12.75">
      <c r="A98" s="156"/>
      <c r="B98" s="284"/>
      <c r="C98" s="157"/>
      <c r="D98" s="157"/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  <c r="R98" s="157"/>
      <c r="S98" s="157"/>
      <c r="T98" s="158"/>
      <c r="U98" s="156"/>
      <c r="V98" s="156"/>
      <c r="W98" s="156"/>
      <c r="X98" s="156"/>
      <c r="Y98" s="156"/>
      <c r="Z98" s="156"/>
      <c r="AA98" s="156"/>
      <c r="AB98" s="156"/>
      <c r="AC98" s="156"/>
      <c r="AD98" s="156"/>
    </row>
    <row r="99" spans="1:30" s="165" customFormat="1" ht="12.75">
      <c r="A99" s="156"/>
      <c r="B99" s="284"/>
      <c r="C99" s="157"/>
      <c r="D99" s="157"/>
      <c r="E99" s="157"/>
      <c r="F99" s="157"/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157"/>
      <c r="R99" s="157"/>
      <c r="S99" s="157"/>
      <c r="T99" s="158"/>
      <c r="U99" s="156"/>
      <c r="V99" s="156"/>
      <c r="W99" s="156"/>
      <c r="X99" s="156"/>
      <c r="Y99" s="156"/>
      <c r="Z99" s="156"/>
      <c r="AA99" s="156"/>
      <c r="AB99" s="156"/>
      <c r="AC99" s="156"/>
      <c r="AD99" s="156"/>
    </row>
    <row r="100" spans="1:30" s="165" customFormat="1" ht="12.75">
      <c r="A100" s="156"/>
      <c r="B100" s="284"/>
      <c r="C100" s="157"/>
      <c r="D100" s="157"/>
      <c r="E100" s="157"/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  <c r="R100" s="157"/>
      <c r="S100" s="157"/>
      <c r="T100" s="158"/>
      <c r="U100" s="156"/>
      <c r="V100" s="156"/>
      <c r="W100" s="156"/>
      <c r="X100" s="156"/>
      <c r="Y100" s="156"/>
      <c r="Z100" s="156"/>
      <c r="AA100" s="156"/>
      <c r="AB100" s="156"/>
      <c r="AC100" s="156"/>
      <c r="AD100" s="156"/>
    </row>
    <row r="101" spans="1:30" s="165" customFormat="1" ht="12.75">
      <c r="A101" s="156"/>
      <c r="B101" s="284"/>
      <c r="C101" s="157"/>
      <c r="D101" s="157"/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8"/>
      <c r="U101" s="156"/>
      <c r="V101" s="156"/>
      <c r="W101" s="156"/>
      <c r="X101" s="156"/>
      <c r="Y101" s="156"/>
      <c r="Z101" s="156"/>
      <c r="AA101" s="156"/>
      <c r="AB101" s="156"/>
      <c r="AC101" s="156"/>
      <c r="AD101" s="156"/>
    </row>
    <row r="102" spans="1:30" s="165" customFormat="1" ht="12.75">
      <c r="A102" s="156"/>
      <c r="B102" s="284"/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  <c r="T102" s="158"/>
      <c r="U102" s="156"/>
      <c r="V102" s="156"/>
      <c r="W102" s="156"/>
      <c r="X102" s="156"/>
      <c r="Y102" s="156"/>
      <c r="Z102" s="156"/>
      <c r="AA102" s="156"/>
      <c r="AB102" s="156"/>
      <c r="AC102" s="156"/>
      <c r="AD102" s="156"/>
    </row>
    <row r="103" spans="1:30" s="165" customFormat="1" ht="12.75">
      <c r="A103" s="156"/>
      <c r="B103" s="284"/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  <c r="T103" s="158"/>
      <c r="U103" s="156"/>
      <c r="V103" s="156"/>
      <c r="W103" s="156"/>
      <c r="X103" s="156"/>
      <c r="Y103" s="156"/>
      <c r="Z103" s="156"/>
      <c r="AA103" s="156"/>
      <c r="AB103" s="156"/>
      <c r="AC103" s="156"/>
      <c r="AD103" s="156"/>
    </row>
    <row r="104" spans="1:30" s="165" customFormat="1" ht="12.75">
      <c r="A104" s="156"/>
      <c r="B104" s="284"/>
      <c r="C104" s="157"/>
      <c r="D104" s="157"/>
      <c r="E104" s="157"/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  <c r="R104" s="157"/>
      <c r="S104" s="157"/>
      <c r="T104" s="158"/>
      <c r="U104" s="156"/>
      <c r="V104" s="156"/>
      <c r="W104" s="156"/>
      <c r="X104" s="156"/>
      <c r="Y104" s="156"/>
      <c r="Z104" s="156"/>
      <c r="AA104" s="156"/>
      <c r="AB104" s="156"/>
      <c r="AC104" s="156"/>
      <c r="AD104" s="156"/>
    </row>
    <row r="105" spans="1:30" s="165" customFormat="1" ht="12.75">
      <c r="A105" s="156"/>
      <c r="B105" s="284"/>
      <c r="C105" s="157"/>
      <c r="D105" s="157"/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  <c r="R105" s="157"/>
      <c r="S105" s="157"/>
      <c r="T105" s="158"/>
      <c r="U105" s="156"/>
      <c r="V105" s="156"/>
      <c r="W105" s="156"/>
      <c r="X105" s="156"/>
      <c r="Y105" s="156"/>
      <c r="Z105" s="156"/>
      <c r="AA105" s="156"/>
      <c r="AB105" s="156"/>
      <c r="AC105" s="156"/>
      <c r="AD105" s="156"/>
    </row>
    <row r="106" spans="1:30" s="289" customFormat="1" ht="12.75">
      <c r="A106" s="156"/>
      <c r="B106" s="284"/>
      <c r="C106" s="157"/>
      <c r="D106" s="157"/>
      <c r="E106" s="157"/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  <c r="R106" s="157"/>
      <c r="S106" s="157"/>
      <c r="T106" s="158"/>
      <c r="U106" s="156"/>
      <c r="V106" s="156"/>
      <c r="W106" s="156"/>
      <c r="X106" s="156"/>
      <c r="Y106" s="156"/>
      <c r="Z106" s="156"/>
      <c r="AA106" s="156"/>
      <c r="AB106" s="156"/>
      <c r="AC106" s="156"/>
      <c r="AD106" s="156"/>
    </row>
    <row r="107" spans="1:30" s="289" customFormat="1" ht="12.75">
      <c r="A107" s="156"/>
      <c r="B107" s="284"/>
      <c r="C107" s="157"/>
      <c r="D107" s="157"/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  <c r="R107" s="157"/>
      <c r="S107" s="157"/>
      <c r="T107" s="158"/>
      <c r="U107" s="156"/>
      <c r="V107" s="156"/>
      <c r="W107" s="156"/>
      <c r="X107" s="156"/>
      <c r="Y107" s="156"/>
      <c r="Z107" s="156"/>
      <c r="AA107" s="156"/>
      <c r="AB107" s="156"/>
      <c r="AC107" s="156"/>
      <c r="AD107" s="156"/>
    </row>
    <row r="108" spans="1:30" s="289" customFormat="1" ht="12.75">
      <c r="A108" s="156"/>
      <c r="B108" s="284"/>
      <c r="C108" s="157"/>
      <c r="D108" s="157"/>
      <c r="E108" s="157"/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  <c r="R108" s="157"/>
      <c r="S108" s="157"/>
      <c r="T108" s="158"/>
      <c r="U108" s="156"/>
      <c r="V108" s="156"/>
      <c r="W108" s="156"/>
      <c r="X108" s="156"/>
      <c r="Y108" s="156"/>
      <c r="Z108" s="156"/>
      <c r="AA108" s="156"/>
      <c r="AB108" s="156"/>
      <c r="AC108" s="156"/>
      <c r="AD108" s="156"/>
    </row>
    <row r="109" spans="1:30" s="165" customFormat="1" ht="12.75">
      <c r="A109" s="156"/>
      <c r="B109" s="284"/>
      <c r="C109" s="157"/>
      <c r="D109" s="157"/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  <c r="R109" s="157"/>
      <c r="S109" s="157"/>
      <c r="T109" s="158"/>
      <c r="U109" s="156"/>
      <c r="V109" s="156"/>
      <c r="W109" s="156"/>
      <c r="X109" s="156"/>
      <c r="Y109" s="156"/>
      <c r="Z109" s="156"/>
      <c r="AA109" s="156"/>
      <c r="AB109" s="156"/>
      <c r="AC109" s="156"/>
      <c r="AD109" s="156"/>
    </row>
    <row r="110" spans="1:30" s="165" customFormat="1" ht="12.75">
      <c r="A110" s="156"/>
      <c r="B110" s="284"/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8"/>
      <c r="U110" s="156"/>
      <c r="V110" s="156"/>
      <c r="W110" s="156"/>
      <c r="X110" s="156"/>
      <c r="Y110" s="156"/>
      <c r="Z110" s="156"/>
      <c r="AA110" s="156"/>
      <c r="AB110" s="156"/>
      <c r="AC110" s="156"/>
      <c r="AD110" s="156"/>
    </row>
    <row r="111" spans="1:30" s="165" customFormat="1" ht="12.75">
      <c r="A111" s="156"/>
      <c r="B111" s="284"/>
      <c r="C111" s="157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  <c r="S111" s="157"/>
      <c r="T111" s="158"/>
      <c r="U111" s="156"/>
      <c r="V111" s="156"/>
      <c r="W111" s="156"/>
      <c r="X111" s="156"/>
      <c r="Y111" s="156"/>
      <c r="Z111" s="156"/>
      <c r="AA111" s="156"/>
      <c r="AB111" s="156"/>
      <c r="AC111" s="156"/>
      <c r="AD111" s="156"/>
    </row>
    <row r="112" spans="1:30" s="165" customFormat="1" ht="12.75">
      <c r="A112" s="156"/>
      <c r="B112" s="284"/>
      <c r="C112" s="157"/>
      <c r="D112" s="157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  <c r="S112" s="157"/>
      <c r="T112" s="158"/>
      <c r="U112" s="156"/>
      <c r="V112" s="156"/>
      <c r="W112" s="156"/>
      <c r="X112" s="156"/>
      <c r="Y112" s="156"/>
      <c r="Z112" s="156"/>
      <c r="AA112" s="156"/>
      <c r="AB112" s="156"/>
      <c r="AC112" s="156"/>
      <c r="AD112" s="156"/>
    </row>
    <row r="113" spans="1:30" s="165" customFormat="1" ht="12.75">
      <c r="A113" s="156"/>
      <c r="B113" s="284"/>
      <c r="C113" s="157"/>
      <c r="D113" s="157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57"/>
      <c r="S113" s="157"/>
      <c r="T113" s="158"/>
      <c r="U113" s="156"/>
      <c r="V113" s="156"/>
      <c r="W113" s="156"/>
      <c r="X113" s="156"/>
      <c r="Y113" s="156"/>
      <c r="Z113" s="156"/>
      <c r="AA113" s="156"/>
      <c r="AB113" s="156"/>
      <c r="AC113" s="156"/>
      <c r="AD113" s="156"/>
    </row>
    <row r="114" spans="1:30" s="165" customFormat="1" ht="12.75">
      <c r="A114" s="156"/>
      <c r="B114" s="284"/>
      <c r="C114" s="157"/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57"/>
      <c r="S114" s="157"/>
      <c r="T114" s="158"/>
      <c r="U114" s="156"/>
      <c r="V114" s="156"/>
      <c r="W114" s="156"/>
      <c r="X114" s="156"/>
      <c r="Y114" s="156"/>
      <c r="Z114" s="156"/>
      <c r="AA114" s="156"/>
      <c r="AB114" s="156"/>
      <c r="AC114" s="156"/>
      <c r="AD114" s="156"/>
    </row>
    <row r="115" spans="1:30" s="165" customFormat="1" ht="12.75">
      <c r="A115" s="156"/>
      <c r="B115" s="284"/>
      <c r="C115" s="157"/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  <c r="T115" s="158"/>
      <c r="U115" s="156"/>
      <c r="V115" s="156"/>
      <c r="W115" s="156"/>
      <c r="X115" s="156"/>
      <c r="Y115" s="156"/>
      <c r="Z115" s="156"/>
      <c r="AA115" s="156"/>
      <c r="AB115" s="156"/>
      <c r="AC115" s="156"/>
      <c r="AD115" s="156"/>
    </row>
    <row r="116" spans="1:30" s="289" customFormat="1" ht="12.75">
      <c r="A116" s="156"/>
      <c r="B116" s="284"/>
      <c r="C116" s="157"/>
      <c r="D116" s="157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  <c r="T116" s="158"/>
      <c r="U116" s="156"/>
      <c r="V116" s="156"/>
      <c r="W116" s="156"/>
      <c r="X116" s="156"/>
      <c r="Y116" s="156"/>
      <c r="Z116" s="156"/>
      <c r="AA116" s="156"/>
      <c r="AB116" s="156"/>
      <c r="AC116" s="156"/>
      <c r="AD116" s="156"/>
    </row>
    <row r="117" spans="1:30" s="165" customFormat="1" ht="12.75">
      <c r="A117" s="156"/>
      <c r="B117" s="284"/>
      <c r="C117" s="157"/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  <c r="R117" s="157"/>
      <c r="S117" s="157"/>
      <c r="T117" s="158"/>
      <c r="U117" s="156"/>
      <c r="V117" s="156"/>
      <c r="W117" s="156"/>
      <c r="X117" s="156"/>
      <c r="Y117" s="156"/>
      <c r="Z117" s="156"/>
      <c r="AA117" s="156"/>
      <c r="AB117" s="156"/>
      <c r="AC117" s="156"/>
      <c r="AD117" s="156"/>
    </row>
    <row r="118" spans="1:30" s="165" customFormat="1" ht="12.75">
      <c r="A118" s="156"/>
      <c r="B118" s="284"/>
      <c r="C118" s="157"/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  <c r="R118" s="157"/>
      <c r="S118" s="157"/>
      <c r="T118" s="158"/>
      <c r="U118" s="156"/>
      <c r="V118" s="156"/>
      <c r="W118" s="156"/>
      <c r="X118" s="156"/>
      <c r="Y118" s="156"/>
      <c r="Z118" s="156"/>
      <c r="AA118" s="156"/>
      <c r="AB118" s="156"/>
      <c r="AC118" s="156"/>
      <c r="AD118" s="156"/>
    </row>
    <row r="119" spans="1:30" s="165" customFormat="1" ht="12.75">
      <c r="A119" s="156"/>
      <c r="B119" s="284"/>
      <c r="C119" s="157"/>
      <c r="D119" s="157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  <c r="R119" s="157"/>
      <c r="S119" s="157"/>
      <c r="T119" s="158"/>
      <c r="U119" s="156"/>
      <c r="V119" s="156"/>
      <c r="W119" s="156"/>
      <c r="X119" s="156"/>
      <c r="Y119" s="156"/>
      <c r="Z119" s="156"/>
      <c r="AA119" s="156"/>
      <c r="AB119" s="156"/>
      <c r="AC119" s="156"/>
      <c r="AD119" s="156"/>
    </row>
    <row r="120" spans="1:30" s="165" customFormat="1" ht="12.75">
      <c r="A120" s="156"/>
      <c r="B120" s="284"/>
      <c r="C120" s="157"/>
      <c r="D120" s="157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  <c r="R120" s="157"/>
      <c r="S120" s="157"/>
      <c r="T120" s="158"/>
      <c r="U120" s="156"/>
      <c r="V120" s="156"/>
      <c r="W120" s="156"/>
      <c r="X120" s="156"/>
      <c r="Y120" s="156"/>
      <c r="Z120" s="156"/>
      <c r="AA120" s="156"/>
      <c r="AB120" s="156"/>
      <c r="AC120" s="156"/>
      <c r="AD120" s="156"/>
    </row>
    <row r="121" spans="1:30" s="165" customFormat="1" ht="12.75">
      <c r="A121" s="156"/>
      <c r="B121" s="284"/>
      <c r="C121" s="157"/>
      <c r="D121" s="157"/>
      <c r="E121" s="157"/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  <c r="P121" s="157"/>
      <c r="Q121" s="157"/>
      <c r="R121" s="157"/>
      <c r="S121" s="157"/>
      <c r="T121" s="158"/>
      <c r="U121" s="156"/>
      <c r="V121" s="156"/>
      <c r="W121" s="156"/>
      <c r="X121" s="156"/>
      <c r="Y121" s="156"/>
      <c r="Z121" s="156"/>
      <c r="AA121" s="156"/>
      <c r="AB121" s="156"/>
      <c r="AC121" s="156"/>
      <c r="AD121" s="156"/>
    </row>
    <row r="122" spans="1:30" s="165" customFormat="1" ht="12.75">
      <c r="A122" s="156"/>
      <c r="B122" s="284"/>
      <c r="C122" s="157"/>
      <c r="D122" s="157"/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  <c r="R122" s="157"/>
      <c r="S122" s="157"/>
      <c r="T122" s="158"/>
      <c r="U122" s="156"/>
      <c r="V122" s="156"/>
      <c r="W122" s="156"/>
      <c r="X122" s="156"/>
      <c r="Y122" s="156"/>
      <c r="Z122" s="156"/>
      <c r="AA122" s="156"/>
      <c r="AB122" s="156"/>
      <c r="AC122" s="156"/>
      <c r="AD122" s="156"/>
    </row>
    <row r="123" spans="1:30" s="165" customFormat="1" ht="12.75">
      <c r="A123" s="156"/>
      <c r="B123" s="284"/>
      <c r="C123" s="157"/>
      <c r="D123" s="157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  <c r="R123" s="157"/>
      <c r="S123" s="157"/>
      <c r="T123" s="158"/>
      <c r="U123" s="156"/>
      <c r="V123" s="156"/>
      <c r="W123" s="156"/>
      <c r="X123" s="156"/>
      <c r="Y123" s="156"/>
      <c r="Z123" s="156"/>
      <c r="AA123" s="156"/>
      <c r="AB123" s="156"/>
      <c r="AC123" s="156"/>
      <c r="AD123" s="156"/>
    </row>
    <row r="124" spans="1:30" s="165" customFormat="1" ht="12.75">
      <c r="A124" s="156"/>
      <c r="B124" s="284"/>
      <c r="C124" s="157"/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  <c r="R124" s="157"/>
      <c r="S124" s="157"/>
      <c r="T124" s="158"/>
      <c r="U124" s="156"/>
      <c r="V124" s="156"/>
      <c r="W124" s="156"/>
      <c r="X124" s="156"/>
      <c r="Y124" s="156"/>
      <c r="Z124" s="156"/>
      <c r="AA124" s="156"/>
      <c r="AB124" s="156"/>
      <c r="AC124" s="156"/>
      <c r="AD124" s="156"/>
    </row>
    <row r="125" spans="1:30" s="165" customFormat="1" ht="12.75">
      <c r="A125" s="156"/>
      <c r="B125" s="284"/>
      <c r="C125" s="157"/>
      <c r="D125" s="157"/>
      <c r="E125" s="157"/>
      <c r="F125" s="157"/>
      <c r="G125" s="157"/>
      <c r="H125" s="157"/>
      <c r="I125" s="157"/>
      <c r="J125" s="157"/>
      <c r="K125" s="157"/>
      <c r="L125" s="157"/>
      <c r="M125" s="157"/>
      <c r="N125" s="157"/>
      <c r="O125" s="157"/>
      <c r="P125" s="157"/>
      <c r="Q125" s="157"/>
      <c r="R125" s="157"/>
      <c r="S125" s="157"/>
      <c r="T125" s="158"/>
      <c r="U125" s="156"/>
      <c r="V125" s="156"/>
      <c r="W125" s="156"/>
      <c r="X125" s="156"/>
      <c r="Y125" s="156"/>
      <c r="Z125" s="156"/>
      <c r="AA125" s="156"/>
      <c r="AB125" s="156"/>
      <c r="AC125" s="156"/>
      <c r="AD125" s="156"/>
    </row>
  </sheetData>
  <sheetProtection/>
  <mergeCells count="106">
    <mergeCell ref="X4:Z5"/>
    <mergeCell ref="AA4:AC5"/>
    <mergeCell ref="AD4:AD5"/>
    <mergeCell ref="AE4:AE5"/>
    <mergeCell ref="A6:B6"/>
    <mergeCell ref="C6:N6"/>
    <mergeCell ref="O6:T6"/>
    <mergeCell ref="U6:AE6"/>
    <mergeCell ref="O4:R4"/>
    <mergeCell ref="S4:S5"/>
    <mergeCell ref="T4:T5"/>
    <mergeCell ref="U4:W5"/>
    <mergeCell ref="A1:B1"/>
    <mergeCell ref="A2:L2"/>
    <mergeCell ref="A3:L3"/>
    <mergeCell ref="A4:A5"/>
    <mergeCell ref="B4:B5"/>
    <mergeCell ref="C4:N4"/>
    <mergeCell ref="C7:AE7"/>
    <mergeCell ref="A10:B10"/>
    <mergeCell ref="O10:T10"/>
    <mergeCell ref="U10:AE10"/>
    <mergeCell ref="A11:B11"/>
    <mergeCell ref="O11:T11"/>
    <mergeCell ref="U11:AE11"/>
    <mergeCell ref="A12:B12"/>
    <mergeCell ref="O12:T12"/>
    <mergeCell ref="U12:AE12"/>
    <mergeCell ref="B13:N13"/>
    <mergeCell ref="O13:T13"/>
    <mergeCell ref="U13:AE13"/>
    <mergeCell ref="A25:B25"/>
    <mergeCell ref="O25:T25"/>
    <mergeCell ref="U25:AE25"/>
    <mergeCell ref="A26:B26"/>
    <mergeCell ref="O26:T26"/>
    <mergeCell ref="U26:AE26"/>
    <mergeCell ref="A27:B27"/>
    <mergeCell ref="O27:T27"/>
    <mergeCell ref="U27:AE27"/>
    <mergeCell ref="O28:T28"/>
    <mergeCell ref="U28:AE28"/>
    <mergeCell ref="A29:B29"/>
    <mergeCell ref="O29:T29"/>
    <mergeCell ref="U29:AE29"/>
    <mergeCell ref="A30:B30"/>
    <mergeCell ref="O30:T30"/>
    <mergeCell ref="U30:AE30"/>
    <mergeCell ref="A31:B31"/>
    <mergeCell ref="O31:T31"/>
    <mergeCell ref="U31:AE31"/>
    <mergeCell ref="A32:B32"/>
    <mergeCell ref="C32:N32"/>
    <mergeCell ref="O32:T32"/>
    <mergeCell ref="U32:AE32"/>
    <mergeCell ref="A35:B35"/>
    <mergeCell ref="O35:T35"/>
    <mergeCell ref="U35:AE35"/>
    <mergeCell ref="A36:B36"/>
    <mergeCell ref="O36:T36"/>
    <mergeCell ref="U36:AE36"/>
    <mergeCell ref="A37:B37"/>
    <mergeCell ref="O37:T37"/>
    <mergeCell ref="U37:AE37"/>
    <mergeCell ref="A38:B38"/>
    <mergeCell ref="C38:N38"/>
    <mergeCell ref="O38:T38"/>
    <mergeCell ref="U38:AE38"/>
    <mergeCell ref="A40:B40"/>
    <mergeCell ref="O40:T40"/>
    <mergeCell ref="U40:AE40"/>
    <mergeCell ref="A41:B41"/>
    <mergeCell ref="O41:T41"/>
    <mergeCell ref="U41:AE41"/>
    <mergeCell ref="A42:B42"/>
    <mergeCell ref="O42:T42"/>
    <mergeCell ref="U42:AE42"/>
    <mergeCell ref="A43:B43"/>
    <mergeCell ref="C43:N43"/>
    <mergeCell ref="O43:T43"/>
    <mergeCell ref="U43:AE43"/>
    <mergeCell ref="A47:B47"/>
    <mergeCell ref="O47:T47"/>
    <mergeCell ref="U47:AE47"/>
    <mergeCell ref="A48:B48"/>
    <mergeCell ref="O48:T48"/>
    <mergeCell ref="U48:AE48"/>
    <mergeCell ref="A49:B49"/>
    <mergeCell ref="O49:T49"/>
    <mergeCell ref="U49:AE49"/>
    <mergeCell ref="A50:B50"/>
    <mergeCell ref="C50:N50"/>
    <mergeCell ref="O50:T50"/>
    <mergeCell ref="U50:AE50"/>
    <mergeCell ref="A51:B51"/>
    <mergeCell ref="O51:T51"/>
    <mergeCell ref="U51:AE51"/>
    <mergeCell ref="A54:B54"/>
    <mergeCell ref="O54:T54"/>
    <mergeCell ref="U54:AE54"/>
    <mergeCell ref="A52:B52"/>
    <mergeCell ref="O52:T52"/>
    <mergeCell ref="U52:AE52"/>
    <mergeCell ref="A53:B53"/>
    <mergeCell ref="O53:T53"/>
    <mergeCell ref="U53:AE53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  <ignoredErrors>
    <ignoredError sqref="K5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E132"/>
  <sheetViews>
    <sheetView showGridLines="0" zoomScaleSheetLayoutView="100" zoomScalePageLayoutView="0" workbookViewId="0" topLeftCell="A1">
      <pane xSplit="2" ySplit="5" topLeftCell="C6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A12" sqref="A12:IV12"/>
    </sheetView>
  </sheetViews>
  <sheetFormatPr defaultColWidth="10.7109375" defaultRowHeight="12.75"/>
  <cols>
    <col min="1" max="1" width="15.421875" style="3" customWidth="1"/>
    <col min="2" max="2" width="55.00390625" style="1" customWidth="1"/>
    <col min="3" max="19" width="3.421875" style="4" customWidth="1"/>
    <col min="20" max="20" width="6.421875" style="2" customWidth="1"/>
    <col min="21" max="21" width="3.421875" style="3" customWidth="1"/>
    <col min="22" max="22" width="15.421875" style="3" customWidth="1"/>
    <col min="23" max="23" width="41.140625" style="3" customWidth="1"/>
    <col min="24" max="24" width="3.57421875" style="3" customWidth="1"/>
    <col min="25" max="25" width="15.421875" style="3" customWidth="1"/>
    <col min="26" max="26" width="41.140625" style="3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42.8515625" style="1" customWidth="1"/>
    <col min="32" max="16384" width="10.7109375" style="1" customWidth="1"/>
  </cols>
  <sheetData>
    <row r="1" spans="1:30" s="2" customFormat="1" ht="25.5">
      <c r="A1" s="493" t="s">
        <v>1007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13"/>
      <c r="X1" s="3"/>
      <c r="Y1" s="3"/>
      <c r="Z1" s="3"/>
      <c r="AA1" s="3"/>
      <c r="AB1" s="3"/>
      <c r="AC1" s="3"/>
      <c r="AD1" s="4"/>
    </row>
    <row r="2" spans="1:30" s="2" customFormat="1" ht="21" customHeight="1">
      <c r="A2" s="494" t="s">
        <v>76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5"/>
      <c r="V2" s="5"/>
      <c r="W2" s="13"/>
      <c r="X2" s="3"/>
      <c r="Y2" s="3"/>
      <c r="Z2" s="3"/>
      <c r="AA2" s="3"/>
      <c r="AB2" s="3"/>
      <c r="AC2" s="3"/>
      <c r="AD2" s="4"/>
    </row>
    <row r="3" spans="1:30" s="2" customFormat="1" ht="21" customHeight="1" thickBot="1">
      <c r="A3" s="495" t="s">
        <v>60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13"/>
      <c r="N3" s="13"/>
      <c r="O3" s="13"/>
      <c r="P3" s="13"/>
      <c r="Q3" s="13"/>
      <c r="R3" s="13"/>
      <c r="S3" s="13"/>
      <c r="T3" s="5"/>
      <c r="U3" s="5"/>
      <c r="V3" s="5"/>
      <c r="W3" s="13"/>
      <c r="X3" s="3"/>
      <c r="Y3" s="3"/>
      <c r="Z3" s="3"/>
      <c r="AA3" s="3"/>
      <c r="AB3" s="3"/>
      <c r="AC3" s="3"/>
      <c r="AD3" s="4"/>
    </row>
    <row r="4" spans="1:31" ht="18" customHeight="1" thickTop="1">
      <c r="A4" s="455" t="s">
        <v>1</v>
      </c>
      <c r="B4" s="455" t="s">
        <v>0</v>
      </c>
      <c r="C4" s="462" t="s">
        <v>28</v>
      </c>
      <c r="D4" s="463"/>
      <c r="E4" s="463"/>
      <c r="F4" s="463"/>
      <c r="G4" s="463"/>
      <c r="H4" s="464"/>
      <c r="I4" s="464"/>
      <c r="J4" s="464"/>
      <c r="K4" s="464"/>
      <c r="L4" s="464"/>
      <c r="M4" s="464"/>
      <c r="N4" s="465"/>
      <c r="O4" s="462" t="s">
        <v>29</v>
      </c>
      <c r="P4" s="463"/>
      <c r="Q4" s="463"/>
      <c r="R4" s="463"/>
      <c r="S4" s="466" t="s">
        <v>30</v>
      </c>
      <c r="T4" s="473" t="s">
        <v>31</v>
      </c>
      <c r="U4" s="455" t="s">
        <v>2</v>
      </c>
      <c r="V4" s="455"/>
      <c r="W4" s="455"/>
      <c r="X4" s="455" t="s">
        <v>3</v>
      </c>
      <c r="Y4" s="455"/>
      <c r="Z4" s="455"/>
      <c r="AA4" s="455" t="s">
        <v>8</v>
      </c>
      <c r="AB4" s="455"/>
      <c r="AC4" s="455"/>
      <c r="AD4" s="455" t="s">
        <v>4</v>
      </c>
      <c r="AE4" s="455" t="s">
        <v>240</v>
      </c>
    </row>
    <row r="5" spans="1:31" ht="12.75" customHeight="1">
      <c r="A5" s="456"/>
      <c r="B5" s="456"/>
      <c r="C5" s="95">
        <v>1</v>
      </c>
      <c r="D5" s="96">
        <v>2</v>
      </c>
      <c r="E5" s="96">
        <v>3</v>
      </c>
      <c r="F5" s="96">
        <v>4</v>
      </c>
      <c r="G5" s="96">
        <v>5</v>
      </c>
      <c r="H5" s="96">
        <v>6</v>
      </c>
      <c r="I5" s="55">
        <v>7</v>
      </c>
      <c r="J5" s="55">
        <v>8</v>
      </c>
      <c r="K5" s="55">
        <v>9</v>
      </c>
      <c r="L5" s="55">
        <v>10</v>
      </c>
      <c r="M5" s="55">
        <v>11</v>
      </c>
      <c r="N5" s="97">
        <v>12</v>
      </c>
      <c r="O5" s="54" t="s">
        <v>43</v>
      </c>
      <c r="P5" s="55" t="s">
        <v>42</v>
      </c>
      <c r="Q5" s="55" t="s">
        <v>44</v>
      </c>
      <c r="R5" s="55" t="s">
        <v>45</v>
      </c>
      <c r="S5" s="467"/>
      <c r="T5" s="474"/>
      <c r="U5" s="456"/>
      <c r="V5" s="456"/>
      <c r="W5" s="456"/>
      <c r="X5" s="456"/>
      <c r="Y5" s="456"/>
      <c r="Z5" s="456"/>
      <c r="AA5" s="456"/>
      <c r="AB5" s="456"/>
      <c r="AC5" s="456"/>
      <c r="AD5" s="456"/>
      <c r="AE5" s="456"/>
    </row>
    <row r="6" spans="1:31" s="6" customFormat="1" ht="12.75">
      <c r="A6" s="478" t="s">
        <v>90</v>
      </c>
      <c r="B6" s="479"/>
      <c r="C6" s="477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477"/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7"/>
      <c r="AC6" s="477"/>
      <c r="AD6" s="477"/>
      <c r="AE6" s="541"/>
    </row>
    <row r="7" spans="1:31" s="6" customFormat="1" ht="12.75">
      <c r="A7" s="106" t="s">
        <v>61</v>
      </c>
      <c r="B7" s="106" t="s">
        <v>62</v>
      </c>
      <c r="C7" s="94"/>
      <c r="D7" s="80"/>
      <c r="E7" s="80"/>
      <c r="F7" s="80"/>
      <c r="G7" s="80"/>
      <c r="H7" s="80"/>
      <c r="I7" s="12" t="s">
        <v>32</v>
      </c>
      <c r="J7" s="12"/>
      <c r="K7" s="12"/>
      <c r="L7" s="12"/>
      <c r="M7" s="80"/>
      <c r="N7" s="81"/>
      <c r="O7" s="21">
        <v>2</v>
      </c>
      <c r="P7" s="14"/>
      <c r="Q7" s="14"/>
      <c r="R7" s="22"/>
      <c r="S7" s="21">
        <v>5</v>
      </c>
      <c r="T7" s="57" t="s">
        <v>75</v>
      </c>
      <c r="U7" s="21" t="s">
        <v>33</v>
      </c>
      <c r="V7" s="124" t="str">
        <f>'Matematikatanár közös rész'!A37</f>
        <v>mm5t1ge4</v>
      </c>
      <c r="W7" s="131" t="str">
        <f>'Matematikatanár közös rész'!B37</f>
        <v>Geometriai transzformációkE-tk</v>
      </c>
      <c r="X7" s="67" t="s">
        <v>42</v>
      </c>
      <c r="Y7" s="114" t="str">
        <f>A8</f>
        <v>mm5t2ge7a</v>
      </c>
      <c r="Z7" s="115" t="str">
        <f>B8</f>
        <v>Fejezetek a geometriábólG-ta</v>
      </c>
      <c r="AA7" s="61"/>
      <c r="AB7" s="45"/>
      <c r="AC7" s="66"/>
      <c r="AD7" s="24" t="s">
        <v>81</v>
      </c>
      <c r="AE7" s="134" t="s">
        <v>299</v>
      </c>
    </row>
    <row r="8" spans="1:31" s="6" customFormat="1" ht="12.75">
      <c r="A8" s="106" t="s">
        <v>63</v>
      </c>
      <c r="B8" s="106" t="s">
        <v>79</v>
      </c>
      <c r="C8" s="94"/>
      <c r="D8" s="80"/>
      <c r="E8" s="80"/>
      <c r="F8" s="80"/>
      <c r="G8" s="80"/>
      <c r="H8" s="80"/>
      <c r="I8" s="12" t="s">
        <v>32</v>
      </c>
      <c r="J8" s="12"/>
      <c r="K8" s="12"/>
      <c r="L8" s="12"/>
      <c r="M8" s="80"/>
      <c r="N8" s="81"/>
      <c r="O8" s="21"/>
      <c r="P8" s="14">
        <v>2</v>
      </c>
      <c r="Q8" s="14"/>
      <c r="R8" s="22"/>
      <c r="S8" s="21">
        <v>0</v>
      </c>
      <c r="T8" s="57" t="s">
        <v>77</v>
      </c>
      <c r="U8" s="21" t="s">
        <v>33</v>
      </c>
      <c r="V8" s="124" t="str">
        <f>'Matematikatanár közös rész'!A37</f>
        <v>mm5t1ge4</v>
      </c>
      <c r="W8" s="131" t="str">
        <f>'Matematikatanár közös rész'!B37</f>
        <v>Geometriai transzformációkE-tk</v>
      </c>
      <c r="X8" s="20"/>
      <c r="Y8" s="12"/>
      <c r="Z8" s="68"/>
      <c r="AA8" s="61"/>
      <c r="AB8" s="45"/>
      <c r="AC8" s="66"/>
      <c r="AD8" s="24" t="s">
        <v>81</v>
      </c>
      <c r="AE8" s="134" t="s">
        <v>300</v>
      </c>
    </row>
    <row r="9" spans="1:31" s="6" customFormat="1" ht="12.75">
      <c r="A9" s="106" t="s">
        <v>64</v>
      </c>
      <c r="B9" s="106" t="s">
        <v>65</v>
      </c>
      <c r="C9" s="94"/>
      <c r="D9" s="80"/>
      <c r="E9" s="80"/>
      <c r="F9" s="80"/>
      <c r="G9" s="80"/>
      <c r="H9" s="80"/>
      <c r="I9" s="12" t="s">
        <v>32</v>
      </c>
      <c r="J9" s="12"/>
      <c r="K9" s="12"/>
      <c r="L9" s="12"/>
      <c r="M9" s="80"/>
      <c r="N9" s="81"/>
      <c r="O9" s="21">
        <v>2</v>
      </c>
      <c r="P9" s="14"/>
      <c r="Q9" s="14"/>
      <c r="R9" s="22"/>
      <c r="S9" s="21">
        <v>5</v>
      </c>
      <c r="T9" s="57" t="s">
        <v>75</v>
      </c>
      <c r="U9" s="21" t="s">
        <v>33</v>
      </c>
      <c r="V9" s="124" t="str">
        <f>'Matematikatanár közös rész'!A34</f>
        <v>mm5t1an4</v>
      </c>
      <c r="W9" s="131" t="str">
        <f>'Matematikatanár közös rész'!B34</f>
        <v>Egyváltozós analízis2E-tk</v>
      </c>
      <c r="X9" s="20" t="s">
        <v>33</v>
      </c>
      <c r="Y9" s="108" t="str">
        <f>'Matematikatanár közös rész'!A12</f>
        <v>mm5t1al1</v>
      </c>
      <c r="Z9" s="109" t="str">
        <f>'Matematikatanár közös rész'!B12</f>
        <v>Algebra és számelmélet1E-tk</v>
      </c>
      <c r="AA9" s="67" t="s">
        <v>42</v>
      </c>
      <c r="AB9" s="114" t="str">
        <f>A10</f>
        <v>mm5t2an7a</v>
      </c>
      <c r="AC9" s="115" t="str">
        <f>B10</f>
        <v>Többváltozós analízisG-ta</v>
      </c>
      <c r="AD9" s="24" t="s">
        <v>85</v>
      </c>
      <c r="AE9" s="134" t="s">
        <v>301</v>
      </c>
    </row>
    <row r="10" spans="1:31" s="6" customFormat="1" ht="12.75">
      <c r="A10" s="106" t="s">
        <v>66</v>
      </c>
      <c r="B10" s="106" t="s">
        <v>80</v>
      </c>
      <c r="C10" s="94"/>
      <c r="D10" s="80"/>
      <c r="E10" s="80"/>
      <c r="F10" s="80"/>
      <c r="G10" s="80"/>
      <c r="H10" s="80"/>
      <c r="I10" s="12" t="s">
        <v>32</v>
      </c>
      <c r="J10" s="12"/>
      <c r="K10" s="12"/>
      <c r="L10" s="12"/>
      <c r="M10" s="80"/>
      <c r="N10" s="81"/>
      <c r="O10" s="21"/>
      <c r="P10" s="14">
        <v>2</v>
      </c>
      <c r="Q10" s="14"/>
      <c r="R10" s="22"/>
      <c r="S10" s="21">
        <v>0</v>
      </c>
      <c r="T10" s="57" t="s">
        <v>77</v>
      </c>
      <c r="U10" s="21" t="s">
        <v>33</v>
      </c>
      <c r="V10" s="124" t="str">
        <f>'Matematikatanár közös rész'!A34</f>
        <v>mm5t1an4</v>
      </c>
      <c r="W10" s="131" t="str">
        <f>'Matematikatanár közös rész'!B34</f>
        <v>Egyváltozós analízis2E-tk</v>
      </c>
      <c r="X10" s="20" t="s">
        <v>33</v>
      </c>
      <c r="Y10" s="108" t="str">
        <f>'Matematikatanár közös rész'!A12</f>
        <v>mm5t1al1</v>
      </c>
      <c r="Z10" s="109" t="str">
        <f>'Matematikatanár közös rész'!B12</f>
        <v>Algebra és számelmélet1E-tk</v>
      </c>
      <c r="AA10" s="61"/>
      <c r="AB10" s="45"/>
      <c r="AC10" s="66"/>
      <c r="AD10" s="24" t="s">
        <v>85</v>
      </c>
      <c r="AE10" s="134" t="s">
        <v>302</v>
      </c>
    </row>
    <row r="11" spans="1:31" s="6" customFormat="1" ht="12.75">
      <c r="A11" s="106" t="s">
        <v>67</v>
      </c>
      <c r="B11" s="106" t="s">
        <v>68</v>
      </c>
      <c r="C11" s="94"/>
      <c r="D11" s="80"/>
      <c r="E11" s="80"/>
      <c r="F11" s="80"/>
      <c r="G11" s="80"/>
      <c r="H11" s="80"/>
      <c r="I11" s="12"/>
      <c r="J11" s="12" t="s">
        <v>32</v>
      </c>
      <c r="K11" s="12"/>
      <c r="L11" s="12"/>
      <c r="M11" s="80"/>
      <c r="N11" s="81"/>
      <c r="O11" s="21"/>
      <c r="P11" s="14">
        <v>2</v>
      </c>
      <c r="Q11" s="14"/>
      <c r="R11" s="22"/>
      <c r="S11" s="21">
        <v>2</v>
      </c>
      <c r="T11" s="57" t="s">
        <v>78</v>
      </c>
      <c r="U11" s="21" t="s">
        <v>33</v>
      </c>
      <c r="V11" s="124" t="str">
        <f>'Matematikatanár közös rész'!A26</f>
        <v>mm5t1an2</v>
      </c>
      <c r="W11" s="131" t="str">
        <f>'Matematikatanár közös rész'!B26</f>
        <v>Bevezető analízis2E-tk</v>
      </c>
      <c r="X11" s="20"/>
      <c r="Y11" s="12"/>
      <c r="Z11" s="68"/>
      <c r="AA11" s="61"/>
      <c r="AB11" s="45"/>
      <c r="AC11" s="66"/>
      <c r="AD11" s="24" t="s">
        <v>82</v>
      </c>
      <c r="AE11" s="134" t="s">
        <v>303</v>
      </c>
    </row>
    <row r="12" spans="1:31" s="438" customFormat="1" ht="12.75">
      <c r="A12" s="428" t="s">
        <v>69</v>
      </c>
      <c r="B12" s="428" t="s">
        <v>70</v>
      </c>
      <c r="C12" s="94"/>
      <c r="D12" s="80"/>
      <c r="E12" s="80"/>
      <c r="F12" s="80"/>
      <c r="G12" s="80"/>
      <c r="H12" s="80"/>
      <c r="I12" s="12"/>
      <c r="J12" s="12" t="s">
        <v>32</v>
      </c>
      <c r="K12" s="12"/>
      <c r="L12" s="12"/>
      <c r="M12" s="80"/>
      <c r="N12" s="81"/>
      <c r="O12" s="429"/>
      <c r="P12" s="430">
        <v>2</v>
      </c>
      <c r="Q12" s="430"/>
      <c r="R12" s="431"/>
      <c r="S12" s="429">
        <v>2</v>
      </c>
      <c r="T12" s="433" t="s">
        <v>78</v>
      </c>
      <c r="U12" s="429" t="s">
        <v>33</v>
      </c>
      <c r="V12" s="434" t="str">
        <f>'[1]Matematikatanár közös rész'!A33</f>
        <v>mm5t2em3</v>
      </c>
      <c r="W12" s="435" t="str">
        <f>'[1]Matematikatanár közös rész'!B33</f>
        <v>Elemi matematika2G-tk</v>
      </c>
      <c r="X12" s="20"/>
      <c r="Y12" s="12"/>
      <c r="Z12" s="68"/>
      <c r="AA12" s="20"/>
      <c r="AB12" s="12"/>
      <c r="AC12" s="68"/>
      <c r="AD12" s="24" t="s">
        <v>84</v>
      </c>
      <c r="AE12" s="68" t="s">
        <v>304</v>
      </c>
    </row>
    <row r="13" spans="1:31" s="6" customFormat="1" ht="12.75">
      <c r="A13" s="106" t="s">
        <v>71</v>
      </c>
      <c r="B13" s="106" t="s">
        <v>72</v>
      </c>
      <c r="C13" s="94"/>
      <c r="D13" s="80"/>
      <c r="E13" s="80"/>
      <c r="F13" s="80"/>
      <c r="G13" s="80"/>
      <c r="H13" s="80"/>
      <c r="I13" s="12"/>
      <c r="J13" s="12" t="s">
        <v>32</v>
      </c>
      <c r="K13" s="102" t="s">
        <v>52</v>
      </c>
      <c r="L13" s="12"/>
      <c r="M13" s="80"/>
      <c r="N13" s="81"/>
      <c r="O13" s="21"/>
      <c r="P13" s="14">
        <v>2</v>
      </c>
      <c r="Q13" s="14"/>
      <c r="R13" s="22"/>
      <c r="S13" s="21">
        <v>2</v>
      </c>
      <c r="T13" s="57" t="s">
        <v>78</v>
      </c>
      <c r="U13" s="59" t="s">
        <v>33</v>
      </c>
      <c r="V13" s="140" t="str">
        <f>'Matematikatanár közös rész'!A29</f>
        <v>mm5t1ge3</v>
      </c>
      <c r="W13" s="145" t="str">
        <f>'Matematikatanár közös rész'!B29</f>
        <v>Analitikus geometriaE-tk</v>
      </c>
      <c r="X13" s="59" t="s">
        <v>33</v>
      </c>
      <c r="Y13" s="140" t="str">
        <f>'Matematikatanár közös rész'!A34</f>
        <v>mm5t1an4</v>
      </c>
      <c r="Z13" s="145" t="str">
        <f>'Matematikatanár közös rész'!B34</f>
        <v>Egyváltozós analízis2E-tk</v>
      </c>
      <c r="AA13" s="21" t="s">
        <v>33</v>
      </c>
      <c r="AB13" s="124" t="str">
        <f>'Matematikatanár közös rész'!A24</f>
        <v>mm5t1al2</v>
      </c>
      <c r="AC13" s="131" t="str">
        <f>'Matematikatanár közös rész'!B24</f>
        <v>Algebra és számelmélet2E-tk</v>
      </c>
      <c r="AD13" s="24" t="s">
        <v>83</v>
      </c>
      <c r="AE13" s="137" t="s">
        <v>290</v>
      </c>
    </row>
    <row r="14" spans="1:31" s="6" customFormat="1" ht="12.75">
      <c r="A14" s="106" t="s">
        <v>73</v>
      </c>
      <c r="B14" s="106" t="s">
        <v>74</v>
      </c>
      <c r="C14" s="94"/>
      <c r="D14" s="80"/>
      <c r="E14" s="80"/>
      <c r="F14" s="80"/>
      <c r="G14" s="80"/>
      <c r="H14" s="80"/>
      <c r="I14" s="12"/>
      <c r="J14" s="12" t="s">
        <v>32</v>
      </c>
      <c r="K14" s="12"/>
      <c r="L14" s="12"/>
      <c r="M14" s="80"/>
      <c r="N14" s="81"/>
      <c r="O14" s="21">
        <v>2</v>
      </c>
      <c r="P14" s="14"/>
      <c r="Q14" s="14"/>
      <c r="R14" s="22"/>
      <c r="S14" s="21">
        <v>2</v>
      </c>
      <c r="T14" s="57" t="s">
        <v>75</v>
      </c>
      <c r="U14" s="20"/>
      <c r="V14" s="12"/>
      <c r="W14" s="68"/>
      <c r="X14" s="64"/>
      <c r="Y14" s="44"/>
      <c r="Z14" s="66"/>
      <c r="AA14" s="61"/>
      <c r="AB14" s="45"/>
      <c r="AC14" s="66"/>
      <c r="AD14" s="24" t="s">
        <v>84</v>
      </c>
      <c r="AE14" s="134" t="s">
        <v>305</v>
      </c>
    </row>
    <row r="15" spans="1:31" s="6" customFormat="1" ht="12.75">
      <c r="A15" s="468" t="s">
        <v>34</v>
      </c>
      <c r="B15" s="469"/>
      <c r="C15" s="90">
        <f aca="true" t="shared" si="0" ref="C15:N15">SUMIF(C7:C14,"=x",$O7:$O14)+SUMIF(C7:C14,"=x",$P7:$P14)+SUMIF(C7:C14,"=x",$Q7:$Q14)</f>
        <v>0</v>
      </c>
      <c r="D15" s="82">
        <f t="shared" si="0"/>
        <v>0</v>
      </c>
      <c r="E15" s="82">
        <f t="shared" si="0"/>
        <v>0</v>
      </c>
      <c r="F15" s="82">
        <f t="shared" si="0"/>
        <v>0</v>
      </c>
      <c r="G15" s="82">
        <f t="shared" si="0"/>
        <v>0</v>
      </c>
      <c r="H15" s="82">
        <f t="shared" si="0"/>
        <v>0</v>
      </c>
      <c r="I15" s="29">
        <f t="shared" si="0"/>
        <v>8</v>
      </c>
      <c r="J15" s="29">
        <f t="shared" si="0"/>
        <v>8</v>
      </c>
      <c r="K15" s="29">
        <f t="shared" si="0"/>
        <v>0</v>
      </c>
      <c r="L15" s="29">
        <f t="shared" si="0"/>
        <v>0</v>
      </c>
      <c r="M15" s="82">
        <f>SUMIF(M7:M14,"=x",$O7:$O14)+SUMIF(M7:M14,"=x",$P7:$P14)+SUMIF(M7:M14,"=x",$Q7:$Q14)</f>
        <v>0</v>
      </c>
      <c r="N15" s="83">
        <f t="shared" si="0"/>
        <v>0</v>
      </c>
      <c r="O15" s="470">
        <f>SUM(C15:N15)</f>
        <v>16</v>
      </c>
      <c r="P15" s="471"/>
      <c r="Q15" s="471"/>
      <c r="R15" s="471"/>
      <c r="S15" s="471"/>
      <c r="T15" s="472"/>
      <c r="U15" s="459"/>
      <c r="V15" s="460"/>
      <c r="W15" s="460"/>
      <c r="X15" s="460"/>
      <c r="Y15" s="460"/>
      <c r="Z15" s="460"/>
      <c r="AA15" s="460"/>
      <c r="AB15" s="460"/>
      <c r="AC15" s="460"/>
      <c r="AD15" s="460"/>
      <c r="AE15" s="461"/>
    </row>
    <row r="16" spans="1:31" s="6" customFormat="1" ht="12.75">
      <c r="A16" s="475" t="s">
        <v>35</v>
      </c>
      <c r="B16" s="476"/>
      <c r="C16" s="91">
        <f aca="true" t="shared" si="1" ref="C16:N16">SUMIF(C7:C14,"=x",$S7:$S14)</f>
        <v>0</v>
      </c>
      <c r="D16" s="84">
        <f t="shared" si="1"/>
        <v>0</v>
      </c>
      <c r="E16" s="84">
        <f t="shared" si="1"/>
        <v>0</v>
      </c>
      <c r="F16" s="84">
        <f t="shared" si="1"/>
        <v>0</v>
      </c>
      <c r="G16" s="84">
        <f t="shared" si="1"/>
        <v>0</v>
      </c>
      <c r="H16" s="84">
        <f t="shared" si="1"/>
        <v>0</v>
      </c>
      <c r="I16" s="32">
        <f t="shared" si="1"/>
        <v>10</v>
      </c>
      <c r="J16" s="32">
        <f t="shared" si="1"/>
        <v>8</v>
      </c>
      <c r="K16" s="32">
        <f t="shared" si="1"/>
        <v>0</v>
      </c>
      <c r="L16" s="32">
        <f t="shared" si="1"/>
        <v>0</v>
      </c>
      <c r="M16" s="84">
        <f>SUMIF(M7:M14,"=x",$S7:$S14)</f>
        <v>0</v>
      </c>
      <c r="N16" s="85">
        <f t="shared" si="1"/>
        <v>0</v>
      </c>
      <c r="O16" s="446">
        <f>SUM(C16:N16)</f>
        <v>18</v>
      </c>
      <c r="P16" s="447"/>
      <c r="Q16" s="447"/>
      <c r="R16" s="447"/>
      <c r="S16" s="447"/>
      <c r="T16" s="448"/>
      <c r="U16" s="449"/>
      <c r="V16" s="450"/>
      <c r="W16" s="450"/>
      <c r="X16" s="450"/>
      <c r="Y16" s="450"/>
      <c r="Z16" s="450"/>
      <c r="AA16" s="450"/>
      <c r="AB16" s="450"/>
      <c r="AC16" s="450"/>
      <c r="AD16" s="450"/>
      <c r="AE16" s="451"/>
    </row>
    <row r="17" spans="1:31" s="6" customFormat="1" ht="12.75">
      <c r="A17" s="483" t="s">
        <v>36</v>
      </c>
      <c r="B17" s="484"/>
      <c r="C17" s="92">
        <f>SUMPRODUCT(--(C7:C14="x"),--($T7:$T14="K(5)"))</f>
        <v>0</v>
      </c>
      <c r="D17" s="86">
        <f aca="true" t="shared" si="2" ref="D17:N17">SUMPRODUCT(--(D7:D14="x"),--($T7:$T14="K(5)"))</f>
        <v>0</v>
      </c>
      <c r="E17" s="86">
        <f t="shared" si="2"/>
        <v>0</v>
      </c>
      <c r="F17" s="86">
        <f t="shared" si="2"/>
        <v>0</v>
      </c>
      <c r="G17" s="86">
        <f t="shared" si="2"/>
        <v>0</v>
      </c>
      <c r="H17" s="86">
        <f t="shared" si="2"/>
        <v>0</v>
      </c>
      <c r="I17" s="86">
        <f t="shared" si="2"/>
        <v>2</v>
      </c>
      <c r="J17" s="86">
        <f t="shared" si="2"/>
        <v>1</v>
      </c>
      <c r="K17" s="86">
        <f t="shared" si="2"/>
        <v>0</v>
      </c>
      <c r="L17" s="86">
        <f t="shared" si="2"/>
        <v>0</v>
      </c>
      <c r="M17" s="86">
        <f t="shared" si="2"/>
        <v>0</v>
      </c>
      <c r="N17" s="87">
        <f t="shared" si="2"/>
        <v>0</v>
      </c>
      <c r="O17" s="485">
        <f>SUM(C17:N17)</f>
        <v>3</v>
      </c>
      <c r="P17" s="486"/>
      <c r="Q17" s="486"/>
      <c r="R17" s="486"/>
      <c r="S17" s="486"/>
      <c r="T17" s="487"/>
      <c r="U17" s="449"/>
      <c r="V17" s="450"/>
      <c r="W17" s="450"/>
      <c r="X17" s="450"/>
      <c r="Y17" s="450"/>
      <c r="Z17" s="450"/>
      <c r="AA17" s="450"/>
      <c r="AB17" s="450"/>
      <c r="AC17" s="450"/>
      <c r="AD17" s="450"/>
      <c r="AE17" s="451"/>
    </row>
    <row r="18" spans="1:31" s="6" customFormat="1" ht="12.75">
      <c r="A18" s="478" t="s">
        <v>92</v>
      </c>
      <c r="B18" s="479"/>
      <c r="C18" s="477"/>
      <c r="D18" s="477"/>
      <c r="E18" s="477"/>
      <c r="F18" s="477"/>
      <c r="G18" s="477"/>
      <c r="H18" s="477"/>
      <c r="I18" s="477"/>
      <c r="J18" s="477"/>
      <c r="K18" s="477"/>
      <c r="L18" s="477"/>
      <c r="M18" s="477"/>
      <c r="N18" s="477"/>
      <c r="O18" s="477"/>
      <c r="P18" s="477"/>
      <c r="Q18" s="477"/>
      <c r="R18" s="477"/>
      <c r="S18" s="477"/>
      <c r="T18" s="477"/>
      <c r="U18" s="457"/>
      <c r="V18" s="457"/>
      <c r="W18" s="457"/>
      <c r="X18" s="457"/>
      <c r="Y18" s="457"/>
      <c r="Z18" s="457"/>
      <c r="AA18" s="457"/>
      <c r="AB18" s="457"/>
      <c r="AC18" s="457"/>
      <c r="AD18" s="457"/>
      <c r="AE18" s="458"/>
    </row>
    <row r="19" spans="1:31" s="6" customFormat="1" ht="12.75">
      <c r="A19" s="106" t="s">
        <v>86</v>
      </c>
      <c r="B19" s="107" t="s">
        <v>87</v>
      </c>
      <c r="C19" s="94"/>
      <c r="D19" s="80"/>
      <c r="E19" s="80"/>
      <c r="F19" s="80"/>
      <c r="G19" s="80"/>
      <c r="H19" s="80"/>
      <c r="I19" s="12" t="s">
        <v>32</v>
      </c>
      <c r="J19" s="12"/>
      <c r="K19" s="12"/>
      <c r="L19" s="12"/>
      <c r="M19" s="80"/>
      <c r="N19" s="81"/>
      <c r="O19" s="21"/>
      <c r="P19" s="14">
        <v>2</v>
      </c>
      <c r="Q19" s="14"/>
      <c r="R19" s="22"/>
      <c r="S19" s="21">
        <v>2</v>
      </c>
      <c r="T19" s="57" t="s">
        <v>78</v>
      </c>
      <c r="U19" s="21" t="s">
        <v>33</v>
      </c>
      <c r="V19" s="124" t="str">
        <f>'Matematikatanár közös rész'!A52</f>
        <v>mm5t2mo6</v>
      </c>
      <c r="W19" s="131" t="str">
        <f>'Matematikatanár közös rész'!B52</f>
        <v>A matematika tanítása2G-tk</v>
      </c>
      <c r="X19" s="20"/>
      <c r="Y19" s="108"/>
      <c r="Z19" s="109"/>
      <c r="AA19" s="61"/>
      <c r="AB19" s="45"/>
      <c r="AC19" s="66"/>
      <c r="AD19" s="35" t="s">
        <v>91</v>
      </c>
      <c r="AE19" s="134" t="s">
        <v>306</v>
      </c>
    </row>
    <row r="20" spans="1:31" s="6" customFormat="1" ht="12.75">
      <c r="A20" s="106" t="s">
        <v>88</v>
      </c>
      <c r="B20" s="107" t="s">
        <v>89</v>
      </c>
      <c r="C20" s="94"/>
      <c r="D20" s="80"/>
      <c r="E20" s="80"/>
      <c r="F20" s="80"/>
      <c r="G20" s="80"/>
      <c r="H20" s="80"/>
      <c r="I20" s="12"/>
      <c r="J20" s="12" t="s">
        <v>32</v>
      </c>
      <c r="K20" s="12"/>
      <c r="L20" s="12"/>
      <c r="M20" s="80"/>
      <c r="N20" s="81"/>
      <c r="O20" s="21"/>
      <c r="P20" s="14">
        <v>2</v>
      </c>
      <c r="Q20" s="14"/>
      <c r="R20" s="22"/>
      <c r="S20" s="21">
        <v>2</v>
      </c>
      <c r="T20" s="57" t="s">
        <v>78</v>
      </c>
      <c r="U20" s="20" t="s">
        <v>33</v>
      </c>
      <c r="V20" s="108" t="str">
        <f>A19</f>
        <v>mm5t2ms7a</v>
      </c>
      <c r="W20" s="109" t="str">
        <f>B19</f>
        <v>Matematikatanítás és szakmódszertan1G-ta</v>
      </c>
      <c r="X20" s="20"/>
      <c r="Y20" s="108"/>
      <c r="Z20" s="109"/>
      <c r="AA20" s="61"/>
      <c r="AB20" s="45"/>
      <c r="AC20" s="66"/>
      <c r="AD20" s="35" t="s">
        <v>91</v>
      </c>
      <c r="AE20" s="134" t="s">
        <v>307</v>
      </c>
    </row>
    <row r="21" spans="1:31" s="6" customFormat="1" ht="12.75">
      <c r="A21" s="468" t="s">
        <v>34</v>
      </c>
      <c r="B21" s="469"/>
      <c r="C21" s="90">
        <f aca="true" t="shared" si="3" ref="C21:N21">SUMIF(C19:C20,"=x",$O19:$O20)+SUMIF(C19:C20,"=x",$P19:$P20)+SUMIF(C19:C20,"=x",$Q19:$Q20)</f>
        <v>0</v>
      </c>
      <c r="D21" s="82">
        <f t="shared" si="3"/>
        <v>0</v>
      </c>
      <c r="E21" s="82">
        <f t="shared" si="3"/>
        <v>0</v>
      </c>
      <c r="F21" s="82">
        <f t="shared" si="3"/>
        <v>0</v>
      </c>
      <c r="G21" s="82">
        <f t="shared" si="3"/>
        <v>0</v>
      </c>
      <c r="H21" s="82">
        <f t="shared" si="3"/>
        <v>0</v>
      </c>
      <c r="I21" s="29">
        <f t="shared" si="3"/>
        <v>2</v>
      </c>
      <c r="J21" s="29">
        <f t="shared" si="3"/>
        <v>2</v>
      </c>
      <c r="K21" s="29">
        <f t="shared" si="3"/>
        <v>0</v>
      </c>
      <c r="L21" s="29">
        <f t="shared" si="3"/>
        <v>0</v>
      </c>
      <c r="M21" s="82">
        <f t="shared" si="3"/>
        <v>0</v>
      </c>
      <c r="N21" s="83">
        <f t="shared" si="3"/>
        <v>0</v>
      </c>
      <c r="O21" s="470">
        <f>SUM(C21:N21)</f>
        <v>4</v>
      </c>
      <c r="P21" s="471"/>
      <c r="Q21" s="471"/>
      <c r="R21" s="471"/>
      <c r="S21" s="471"/>
      <c r="T21" s="472"/>
      <c r="U21" s="459"/>
      <c r="V21" s="460"/>
      <c r="W21" s="460"/>
      <c r="X21" s="460"/>
      <c r="Y21" s="460"/>
      <c r="Z21" s="460"/>
      <c r="AA21" s="460"/>
      <c r="AB21" s="460"/>
      <c r="AC21" s="460"/>
      <c r="AD21" s="460"/>
      <c r="AE21" s="461"/>
    </row>
    <row r="22" spans="1:31" s="6" customFormat="1" ht="12.75">
      <c r="A22" s="475" t="s">
        <v>35</v>
      </c>
      <c r="B22" s="476"/>
      <c r="C22" s="91">
        <f aca="true" t="shared" si="4" ref="C22:N22">SUMIF(C19:C20,"=x",$S19:$S20)</f>
        <v>0</v>
      </c>
      <c r="D22" s="84">
        <f t="shared" si="4"/>
        <v>0</v>
      </c>
      <c r="E22" s="84">
        <f t="shared" si="4"/>
        <v>0</v>
      </c>
      <c r="F22" s="84">
        <f t="shared" si="4"/>
        <v>0</v>
      </c>
      <c r="G22" s="84">
        <f t="shared" si="4"/>
        <v>0</v>
      </c>
      <c r="H22" s="84">
        <f t="shared" si="4"/>
        <v>0</v>
      </c>
      <c r="I22" s="32">
        <f t="shared" si="4"/>
        <v>2</v>
      </c>
      <c r="J22" s="32">
        <f t="shared" si="4"/>
        <v>2</v>
      </c>
      <c r="K22" s="32">
        <f t="shared" si="4"/>
        <v>0</v>
      </c>
      <c r="L22" s="32">
        <f t="shared" si="4"/>
        <v>0</v>
      </c>
      <c r="M22" s="84">
        <f t="shared" si="4"/>
        <v>0</v>
      </c>
      <c r="N22" s="85">
        <f t="shared" si="4"/>
        <v>0</v>
      </c>
      <c r="O22" s="446">
        <f>SUM(C22:N22)</f>
        <v>4</v>
      </c>
      <c r="P22" s="447"/>
      <c r="Q22" s="447"/>
      <c r="R22" s="447"/>
      <c r="S22" s="447"/>
      <c r="T22" s="448"/>
      <c r="U22" s="449"/>
      <c r="V22" s="450"/>
      <c r="W22" s="450"/>
      <c r="X22" s="450"/>
      <c r="Y22" s="450"/>
      <c r="Z22" s="450"/>
      <c r="AA22" s="450"/>
      <c r="AB22" s="450"/>
      <c r="AC22" s="450"/>
      <c r="AD22" s="450"/>
      <c r="AE22" s="451"/>
    </row>
    <row r="23" spans="1:31" s="6" customFormat="1" ht="12.75">
      <c r="A23" s="483" t="s">
        <v>36</v>
      </c>
      <c r="B23" s="484"/>
      <c r="C23" s="92">
        <f>SUMPRODUCT(--(C19:C20="x"),--($T19:$T20="K(5)"))</f>
        <v>0</v>
      </c>
      <c r="D23" s="86">
        <f aca="true" t="shared" si="5" ref="D23:N23">SUMPRODUCT(--(D19:D20="x"),--($T19:$T20="K(5)"))</f>
        <v>0</v>
      </c>
      <c r="E23" s="86">
        <f t="shared" si="5"/>
        <v>0</v>
      </c>
      <c r="F23" s="86">
        <f t="shared" si="5"/>
        <v>0</v>
      </c>
      <c r="G23" s="86">
        <f t="shared" si="5"/>
        <v>0</v>
      </c>
      <c r="H23" s="86">
        <f t="shared" si="5"/>
        <v>0</v>
      </c>
      <c r="I23" s="86">
        <f t="shared" si="5"/>
        <v>0</v>
      </c>
      <c r="J23" s="86">
        <f t="shared" si="5"/>
        <v>0</v>
      </c>
      <c r="K23" s="86">
        <f t="shared" si="5"/>
        <v>0</v>
      </c>
      <c r="L23" s="86">
        <f t="shared" si="5"/>
        <v>0</v>
      </c>
      <c r="M23" s="86">
        <f t="shared" si="5"/>
        <v>0</v>
      </c>
      <c r="N23" s="87">
        <f t="shared" si="5"/>
        <v>0</v>
      </c>
      <c r="O23" s="485">
        <f>SUM(C23:N23)</f>
        <v>0</v>
      </c>
      <c r="P23" s="486"/>
      <c r="Q23" s="486"/>
      <c r="R23" s="486"/>
      <c r="S23" s="486"/>
      <c r="T23" s="487"/>
      <c r="U23" s="449"/>
      <c r="V23" s="450"/>
      <c r="W23" s="450"/>
      <c r="X23" s="450"/>
      <c r="Y23" s="450"/>
      <c r="Z23" s="450"/>
      <c r="AA23" s="450"/>
      <c r="AB23" s="450"/>
      <c r="AC23" s="450"/>
      <c r="AD23" s="450"/>
      <c r="AE23" s="451"/>
    </row>
    <row r="24" spans="1:31" s="6" customFormat="1" ht="12.75">
      <c r="A24" s="478" t="s">
        <v>38</v>
      </c>
      <c r="B24" s="479"/>
      <c r="C24" s="477"/>
      <c r="D24" s="477"/>
      <c r="E24" s="477"/>
      <c r="F24" s="477"/>
      <c r="G24" s="477"/>
      <c r="H24" s="477"/>
      <c r="I24" s="477"/>
      <c r="J24" s="477"/>
      <c r="K24" s="477"/>
      <c r="L24" s="477"/>
      <c r="M24" s="477"/>
      <c r="N24" s="477"/>
      <c r="O24" s="477"/>
      <c r="P24" s="477"/>
      <c r="Q24" s="477"/>
      <c r="R24" s="477"/>
      <c r="S24" s="477"/>
      <c r="T24" s="477"/>
      <c r="U24" s="457"/>
      <c r="V24" s="457"/>
      <c r="W24" s="457"/>
      <c r="X24" s="457"/>
      <c r="Y24" s="457"/>
      <c r="Z24" s="457"/>
      <c r="AA24" s="457"/>
      <c r="AB24" s="457"/>
      <c r="AC24" s="457"/>
      <c r="AD24" s="457"/>
      <c r="AE24" s="458"/>
    </row>
    <row r="25" spans="1:31" s="6" customFormat="1" ht="12.75">
      <c r="A25" s="106" t="s">
        <v>93</v>
      </c>
      <c r="B25" s="18" t="s">
        <v>94</v>
      </c>
      <c r="C25" s="94"/>
      <c r="D25" s="80"/>
      <c r="E25" s="80"/>
      <c r="F25" s="80"/>
      <c r="G25" s="80"/>
      <c r="H25" s="80"/>
      <c r="I25" s="12"/>
      <c r="J25" s="12" t="s">
        <v>32</v>
      </c>
      <c r="K25" s="102" t="s">
        <v>52</v>
      </c>
      <c r="L25" s="12"/>
      <c r="M25" s="80"/>
      <c r="N25" s="81"/>
      <c r="O25" s="21"/>
      <c r="P25" s="14"/>
      <c r="Q25" s="14"/>
      <c r="R25" s="22"/>
      <c r="S25" s="21">
        <v>2</v>
      </c>
      <c r="T25" s="57" t="s">
        <v>75</v>
      </c>
      <c r="U25" s="67"/>
      <c r="V25" s="43"/>
      <c r="W25" s="63"/>
      <c r="X25" s="62"/>
      <c r="Y25" s="43"/>
      <c r="Z25" s="63"/>
      <c r="AA25" s="62"/>
      <c r="AB25" s="43"/>
      <c r="AC25" s="63"/>
      <c r="AD25" s="24" t="s">
        <v>85</v>
      </c>
      <c r="AE25" s="137" t="s">
        <v>295</v>
      </c>
    </row>
    <row r="26" spans="1:31" s="6" customFormat="1" ht="12.75">
      <c r="A26" s="468" t="s">
        <v>34</v>
      </c>
      <c r="B26" s="469"/>
      <c r="C26" s="90">
        <f aca="true" t="shared" si="6" ref="C26:K26">SUMIF(C25:C25,"=x",$O25:$O25)+SUMIF(C25:C25,"=x",$P25:$P25)+SUMIF(C25:C25,"=x",$Q25:$Q25)</f>
        <v>0</v>
      </c>
      <c r="D26" s="82">
        <f t="shared" si="6"/>
        <v>0</v>
      </c>
      <c r="E26" s="82">
        <f t="shared" si="6"/>
        <v>0</v>
      </c>
      <c r="F26" s="82">
        <f t="shared" si="6"/>
        <v>0</v>
      </c>
      <c r="G26" s="82">
        <f t="shared" si="6"/>
        <v>0</v>
      </c>
      <c r="H26" s="82">
        <f t="shared" si="6"/>
        <v>0</v>
      </c>
      <c r="I26" s="29">
        <f t="shared" si="6"/>
        <v>0</v>
      </c>
      <c r="J26" s="29">
        <f t="shared" si="6"/>
        <v>0</v>
      </c>
      <c r="K26" s="29">
        <f t="shared" si="6"/>
        <v>0</v>
      </c>
      <c r="L26" s="29"/>
      <c r="M26" s="82">
        <f>SUMIF(M25:M25,"=x",$O25:$O25)+SUMIF(M25:M25,"=x",$P25:$P25)+SUMIF(M25:M25,"=x",$Q25:$Q25)</f>
        <v>0</v>
      </c>
      <c r="N26" s="83">
        <f>SUMIF(N25:N25,"=x",$O25:$O25)+SUMIF(N25:N25,"=x",$P25:$P25)+SUMIF(N25:N25,"=x",$Q25:$Q25)</f>
        <v>0</v>
      </c>
      <c r="O26" s="470">
        <f>SUM(C26:N26)</f>
        <v>0</v>
      </c>
      <c r="P26" s="471"/>
      <c r="Q26" s="471"/>
      <c r="R26" s="471"/>
      <c r="S26" s="471"/>
      <c r="T26" s="472"/>
      <c r="U26" s="459"/>
      <c r="V26" s="460"/>
      <c r="W26" s="460"/>
      <c r="X26" s="460"/>
      <c r="Y26" s="460"/>
      <c r="Z26" s="460"/>
      <c r="AA26" s="460"/>
      <c r="AB26" s="460"/>
      <c r="AC26" s="460"/>
      <c r="AD26" s="460"/>
      <c r="AE26" s="461"/>
    </row>
    <row r="27" spans="1:31" s="6" customFormat="1" ht="12.75">
      <c r="A27" s="475" t="s">
        <v>35</v>
      </c>
      <c r="B27" s="476"/>
      <c r="C27" s="91">
        <f aca="true" t="shared" si="7" ref="C27:K27">SUMIF(C25:C25,"=x",$S25:$S25)</f>
        <v>0</v>
      </c>
      <c r="D27" s="84">
        <f t="shared" si="7"/>
        <v>0</v>
      </c>
      <c r="E27" s="84">
        <f t="shared" si="7"/>
        <v>0</v>
      </c>
      <c r="F27" s="84">
        <f t="shared" si="7"/>
        <v>0</v>
      </c>
      <c r="G27" s="84">
        <f t="shared" si="7"/>
        <v>0</v>
      </c>
      <c r="H27" s="84">
        <f t="shared" si="7"/>
        <v>0</v>
      </c>
      <c r="I27" s="32">
        <f t="shared" si="7"/>
        <v>0</v>
      </c>
      <c r="J27" s="32">
        <f t="shared" si="7"/>
        <v>2</v>
      </c>
      <c r="K27" s="32">
        <f t="shared" si="7"/>
        <v>0</v>
      </c>
      <c r="L27" s="32"/>
      <c r="M27" s="84">
        <f>SUMIF(M25:M25,"=x",$S25:$S25)</f>
        <v>0</v>
      </c>
      <c r="N27" s="85">
        <f>SUMIF(N25:N25,"=x",$S25:$S25)</f>
        <v>0</v>
      </c>
      <c r="O27" s="446">
        <f>SUM(C27:N27)</f>
        <v>2</v>
      </c>
      <c r="P27" s="447"/>
      <c r="Q27" s="447"/>
      <c r="R27" s="447"/>
      <c r="S27" s="447"/>
      <c r="T27" s="448"/>
      <c r="U27" s="449"/>
      <c r="V27" s="450"/>
      <c r="W27" s="450"/>
      <c r="X27" s="450"/>
      <c r="Y27" s="450"/>
      <c r="Z27" s="450"/>
      <c r="AA27" s="450"/>
      <c r="AB27" s="450"/>
      <c r="AC27" s="450"/>
      <c r="AD27" s="450"/>
      <c r="AE27" s="451"/>
    </row>
    <row r="28" spans="1:31" s="6" customFormat="1" ht="12.75">
      <c r="A28" s="483" t="s">
        <v>36</v>
      </c>
      <c r="B28" s="484"/>
      <c r="C28" s="92">
        <f>SUMPRODUCT(--(C25:C25="x"),--($T25:$T25="K(5)"))</f>
        <v>0</v>
      </c>
      <c r="D28" s="86">
        <f aca="true" t="shared" si="8" ref="D28:N28">SUMPRODUCT(--(D25:D25="x"),--($T25:$T25="K(5)"))</f>
        <v>0</v>
      </c>
      <c r="E28" s="86">
        <f t="shared" si="8"/>
        <v>0</v>
      </c>
      <c r="F28" s="86">
        <f t="shared" si="8"/>
        <v>0</v>
      </c>
      <c r="G28" s="86">
        <f t="shared" si="8"/>
        <v>0</v>
      </c>
      <c r="H28" s="86">
        <f t="shared" si="8"/>
        <v>0</v>
      </c>
      <c r="I28" s="86">
        <f t="shared" si="8"/>
        <v>0</v>
      </c>
      <c r="J28" s="86">
        <f t="shared" si="8"/>
        <v>1</v>
      </c>
      <c r="K28" s="86">
        <f t="shared" si="8"/>
        <v>0</v>
      </c>
      <c r="L28" s="86">
        <f t="shared" si="8"/>
        <v>0</v>
      </c>
      <c r="M28" s="86">
        <f t="shared" si="8"/>
        <v>0</v>
      </c>
      <c r="N28" s="87">
        <f t="shared" si="8"/>
        <v>0</v>
      </c>
      <c r="O28" s="485">
        <f>SUM(C28:N28)</f>
        <v>1</v>
      </c>
      <c r="P28" s="486"/>
      <c r="Q28" s="486"/>
      <c r="R28" s="486"/>
      <c r="S28" s="486"/>
      <c r="T28" s="487"/>
      <c r="U28" s="449"/>
      <c r="V28" s="450"/>
      <c r="W28" s="450"/>
      <c r="X28" s="450"/>
      <c r="Y28" s="450"/>
      <c r="Z28" s="450"/>
      <c r="AA28" s="450"/>
      <c r="AB28" s="450"/>
      <c r="AC28" s="450"/>
      <c r="AD28" s="450"/>
      <c r="AE28" s="451"/>
    </row>
    <row r="29" spans="1:31" s="6" customFormat="1" ht="12.75">
      <c r="A29" s="478" t="s">
        <v>39</v>
      </c>
      <c r="B29" s="479"/>
      <c r="C29" s="477"/>
      <c r="D29" s="477"/>
      <c r="E29" s="477"/>
      <c r="F29" s="477"/>
      <c r="G29" s="477"/>
      <c r="H29" s="477"/>
      <c r="I29" s="477"/>
      <c r="J29" s="477"/>
      <c r="K29" s="477"/>
      <c r="L29" s="477"/>
      <c r="M29" s="477"/>
      <c r="N29" s="477"/>
      <c r="O29" s="477"/>
      <c r="P29" s="477"/>
      <c r="Q29" s="477"/>
      <c r="R29" s="477"/>
      <c r="S29" s="477"/>
      <c r="T29" s="477"/>
      <c r="U29" s="457"/>
      <c r="V29" s="457"/>
      <c r="W29" s="457"/>
      <c r="X29" s="457"/>
      <c r="Y29" s="457"/>
      <c r="Z29" s="457"/>
      <c r="AA29" s="457"/>
      <c r="AB29" s="457"/>
      <c r="AC29" s="457"/>
      <c r="AD29" s="457"/>
      <c r="AE29" s="458"/>
    </row>
    <row r="30" spans="1:31" s="6" customFormat="1" ht="12.75">
      <c r="A30" s="106" t="s">
        <v>96</v>
      </c>
      <c r="B30" s="111" t="s">
        <v>153</v>
      </c>
      <c r="C30" s="94"/>
      <c r="D30" s="80"/>
      <c r="E30" s="80"/>
      <c r="F30" s="80"/>
      <c r="G30" s="80"/>
      <c r="H30" s="80"/>
      <c r="I30" s="12" t="s">
        <v>52</v>
      </c>
      <c r="J30" s="12" t="s">
        <v>32</v>
      </c>
      <c r="K30" s="102" t="s">
        <v>52</v>
      </c>
      <c r="L30" s="12"/>
      <c r="M30" s="80"/>
      <c r="N30" s="81"/>
      <c r="O30" s="21"/>
      <c r="P30" s="14">
        <v>2</v>
      </c>
      <c r="Q30" s="14"/>
      <c r="R30" s="22"/>
      <c r="S30" s="21">
        <v>2</v>
      </c>
      <c r="T30" s="57" t="s">
        <v>78</v>
      </c>
      <c r="U30" s="20" t="s">
        <v>33</v>
      </c>
      <c r="V30" s="108" t="str">
        <f>'Matematikatanár közös rész'!A52</f>
        <v>mm5t2mo6</v>
      </c>
      <c r="W30" s="109" t="str">
        <f>'Matematikatanár közös rész'!B52</f>
        <v>A matematika tanítása2G-tk</v>
      </c>
      <c r="X30" s="21" t="s">
        <v>33</v>
      </c>
      <c r="Y30" s="124" t="str">
        <f>'Matematikatanár közös rész'!A46</f>
        <v>mm5t2el6</v>
      </c>
      <c r="Z30" s="131" t="str">
        <f>'Matematikatanár közös rész'!B46</f>
        <v>Elemi matematika4G-tk</v>
      </c>
      <c r="AA30" s="61"/>
      <c r="AB30" s="45"/>
      <c r="AC30" s="68"/>
      <c r="AD30" s="24" t="s">
        <v>99</v>
      </c>
      <c r="AE30" s="68" t="s">
        <v>296</v>
      </c>
    </row>
    <row r="31" spans="1:31" s="6" customFormat="1" ht="12.75">
      <c r="A31" s="106" t="s">
        <v>97</v>
      </c>
      <c r="B31" s="116" t="s">
        <v>154</v>
      </c>
      <c r="C31" s="94"/>
      <c r="D31" s="80"/>
      <c r="E31" s="80"/>
      <c r="F31" s="80"/>
      <c r="G31" s="80"/>
      <c r="H31" s="80"/>
      <c r="I31" s="12"/>
      <c r="J31" s="12"/>
      <c r="K31" s="12" t="s">
        <v>32</v>
      </c>
      <c r="L31" s="102" t="s">
        <v>52</v>
      </c>
      <c r="M31" s="80"/>
      <c r="N31" s="81"/>
      <c r="O31" s="21"/>
      <c r="P31" s="14">
        <v>1</v>
      </c>
      <c r="Q31" s="14"/>
      <c r="R31" s="22"/>
      <c r="S31" s="21">
        <v>1</v>
      </c>
      <c r="T31" s="57" t="s">
        <v>156</v>
      </c>
      <c r="U31" s="61"/>
      <c r="V31" s="45"/>
      <c r="W31" s="68"/>
      <c r="X31" s="61"/>
      <c r="Y31" s="45"/>
      <c r="Z31" s="68"/>
      <c r="AA31" s="61"/>
      <c r="AB31" s="45"/>
      <c r="AC31" s="68"/>
      <c r="AD31" s="24" t="s">
        <v>59</v>
      </c>
      <c r="AE31" s="68" t="s">
        <v>308</v>
      </c>
    </row>
    <row r="32" spans="1:31" s="6" customFormat="1" ht="12.75">
      <c r="A32" s="106" t="s">
        <v>98</v>
      </c>
      <c r="B32" s="116" t="s">
        <v>155</v>
      </c>
      <c r="C32" s="94"/>
      <c r="D32" s="80"/>
      <c r="E32" s="80"/>
      <c r="F32" s="80"/>
      <c r="G32" s="80"/>
      <c r="H32" s="80"/>
      <c r="I32" s="12"/>
      <c r="J32" s="12"/>
      <c r="K32" s="12"/>
      <c r="L32" s="12" t="s">
        <v>32</v>
      </c>
      <c r="M32" s="105" t="s">
        <v>52</v>
      </c>
      <c r="N32" s="81"/>
      <c r="O32" s="21"/>
      <c r="P32" s="14">
        <v>1</v>
      </c>
      <c r="Q32" s="14"/>
      <c r="R32" s="22"/>
      <c r="S32" s="21">
        <v>1</v>
      </c>
      <c r="T32" s="57" t="s">
        <v>156</v>
      </c>
      <c r="U32" s="21"/>
      <c r="V32" s="124"/>
      <c r="W32" s="131"/>
      <c r="X32" s="61"/>
      <c r="Y32" s="45"/>
      <c r="Z32" s="68"/>
      <c r="AA32" s="61"/>
      <c r="AB32" s="45"/>
      <c r="AC32" s="68"/>
      <c r="AD32" s="24" t="s">
        <v>59</v>
      </c>
      <c r="AE32" s="68" t="s">
        <v>309</v>
      </c>
    </row>
    <row r="33" spans="1:31" s="6" customFormat="1" ht="12.75">
      <c r="A33" s="468" t="s">
        <v>34</v>
      </c>
      <c r="B33" s="469"/>
      <c r="C33" s="90">
        <f aca="true" t="shared" si="9" ref="C33:N33">SUMIF(C30:C32,"=x",$O30:$O32)+SUMIF(C30:C32,"=x",$P30:$P32)+SUMIF(C30:C32,"=x",$Q30:$Q32)</f>
        <v>0</v>
      </c>
      <c r="D33" s="82">
        <f t="shared" si="9"/>
        <v>0</v>
      </c>
      <c r="E33" s="82">
        <f t="shared" si="9"/>
        <v>0</v>
      </c>
      <c r="F33" s="82">
        <f t="shared" si="9"/>
        <v>0</v>
      </c>
      <c r="G33" s="82">
        <f t="shared" si="9"/>
        <v>0</v>
      </c>
      <c r="H33" s="82">
        <f t="shared" si="9"/>
        <v>0</v>
      </c>
      <c r="I33" s="29">
        <f t="shared" si="9"/>
        <v>0</v>
      </c>
      <c r="J33" s="29">
        <f t="shared" si="9"/>
        <v>2</v>
      </c>
      <c r="K33" s="29">
        <f t="shared" si="9"/>
        <v>1</v>
      </c>
      <c r="L33" s="29">
        <f t="shared" si="9"/>
        <v>1</v>
      </c>
      <c r="M33" s="82">
        <f>SUMIF(M30:M32,"=x",$O30:$O32)+SUMIF(M30:M32,"=x",$P30:$P32)+SUMIF(M30:M32,"=x",$Q30:$Q32)</f>
        <v>0</v>
      </c>
      <c r="N33" s="83">
        <f t="shared" si="9"/>
        <v>0</v>
      </c>
      <c r="O33" s="470">
        <f>SUM(C33:N33)</f>
        <v>4</v>
      </c>
      <c r="P33" s="471"/>
      <c r="Q33" s="471"/>
      <c r="R33" s="471"/>
      <c r="S33" s="471"/>
      <c r="T33" s="472"/>
      <c r="U33" s="459"/>
      <c r="V33" s="460"/>
      <c r="W33" s="460"/>
      <c r="X33" s="460"/>
      <c r="Y33" s="460"/>
      <c r="Z33" s="460"/>
      <c r="AA33" s="460"/>
      <c r="AB33" s="460"/>
      <c r="AC33" s="460"/>
      <c r="AD33" s="460"/>
      <c r="AE33" s="461"/>
    </row>
    <row r="34" spans="1:31" s="6" customFormat="1" ht="12.75">
      <c r="A34" s="475" t="s">
        <v>35</v>
      </c>
      <c r="B34" s="476"/>
      <c r="C34" s="91">
        <f aca="true" t="shared" si="10" ref="C34:N34">SUMIF(C30:C32,"=x",$S30:$S32)</f>
        <v>0</v>
      </c>
      <c r="D34" s="84">
        <f t="shared" si="10"/>
        <v>0</v>
      </c>
      <c r="E34" s="84">
        <f t="shared" si="10"/>
        <v>0</v>
      </c>
      <c r="F34" s="84">
        <f t="shared" si="10"/>
        <v>0</v>
      </c>
      <c r="G34" s="84">
        <f t="shared" si="10"/>
        <v>0</v>
      </c>
      <c r="H34" s="84">
        <f t="shared" si="10"/>
        <v>0</v>
      </c>
      <c r="I34" s="32">
        <f t="shared" si="10"/>
        <v>0</v>
      </c>
      <c r="J34" s="32">
        <f t="shared" si="10"/>
        <v>2</v>
      </c>
      <c r="K34" s="32">
        <f t="shared" si="10"/>
        <v>1</v>
      </c>
      <c r="L34" s="32">
        <f t="shared" si="10"/>
        <v>1</v>
      </c>
      <c r="M34" s="84">
        <f>SUMIF(M30:M32,"=x",$S30:$S32)</f>
        <v>0</v>
      </c>
      <c r="N34" s="85">
        <f t="shared" si="10"/>
        <v>0</v>
      </c>
      <c r="O34" s="446">
        <f>SUM(C34:N34)</f>
        <v>4</v>
      </c>
      <c r="P34" s="447"/>
      <c r="Q34" s="447"/>
      <c r="R34" s="447"/>
      <c r="S34" s="447"/>
      <c r="T34" s="448"/>
      <c r="U34" s="449"/>
      <c r="V34" s="450"/>
      <c r="W34" s="450"/>
      <c r="X34" s="450"/>
      <c r="Y34" s="450"/>
      <c r="Z34" s="450"/>
      <c r="AA34" s="450"/>
      <c r="AB34" s="450"/>
      <c r="AC34" s="450"/>
      <c r="AD34" s="450"/>
      <c r="AE34" s="451"/>
    </row>
    <row r="35" spans="1:31" s="6" customFormat="1" ht="12.75">
      <c r="A35" s="483" t="s">
        <v>36</v>
      </c>
      <c r="B35" s="484"/>
      <c r="C35" s="92">
        <f>SUMPRODUCT(--(C30:C32="x"),--($T30:$T32="K(5)"))</f>
        <v>0</v>
      </c>
      <c r="D35" s="86">
        <f aca="true" t="shared" si="11" ref="D35:N35">SUMPRODUCT(--(D30:D32="x"),--($T30:$T32="K(5)"))</f>
        <v>0</v>
      </c>
      <c r="E35" s="86">
        <f t="shared" si="11"/>
        <v>0</v>
      </c>
      <c r="F35" s="86">
        <f t="shared" si="11"/>
        <v>0</v>
      </c>
      <c r="G35" s="86">
        <f t="shared" si="11"/>
        <v>0</v>
      </c>
      <c r="H35" s="86">
        <f t="shared" si="11"/>
        <v>0</v>
      </c>
      <c r="I35" s="86">
        <f t="shared" si="11"/>
        <v>0</v>
      </c>
      <c r="J35" s="86">
        <f t="shared" si="11"/>
        <v>0</v>
      </c>
      <c r="K35" s="86">
        <f t="shared" si="11"/>
        <v>0</v>
      </c>
      <c r="L35" s="86">
        <f t="shared" si="11"/>
        <v>0</v>
      </c>
      <c r="M35" s="86">
        <f t="shared" si="11"/>
        <v>0</v>
      </c>
      <c r="N35" s="87">
        <f t="shared" si="11"/>
        <v>0</v>
      </c>
      <c r="O35" s="485">
        <f>SUM(C35:N35)</f>
        <v>0</v>
      </c>
      <c r="P35" s="486"/>
      <c r="Q35" s="486"/>
      <c r="R35" s="486"/>
      <c r="S35" s="486"/>
      <c r="T35" s="487"/>
      <c r="U35" s="449"/>
      <c r="V35" s="450"/>
      <c r="W35" s="450"/>
      <c r="X35" s="450"/>
      <c r="Y35" s="450"/>
      <c r="Z35" s="450"/>
      <c r="AA35" s="450"/>
      <c r="AB35" s="450"/>
      <c r="AC35" s="450"/>
      <c r="AD35" s="450"/>
      <c r="AE35" s="451"/>
    </row>
    <row r="36" spans="1:31" s="6" customFormat="1" ht="12.75">
      <c r="A36" s="478" t="s">
        <v>9</v>
      </c>
      <c r="B36" s="479"/>
      <c r="C36" s="477"/>
      <c r="D36" s="477"/>
      <c r="E36" s="477"/>
      <c r="F36" s="477"/>
      <c r="G36" s="477"/>
      <c r="H36" s="477"/>
      <c r="I36" s="477"/>
      <c r="J36" s="477"/>
      <c r="K36" s="477"/>
      <c r="L36" s="477"/>
      <c r="M36" s="477"/>
      <c r="N36" s="477"/>
      <c r="O36" s="477"/>
      <c r="P36" s="477"/>
      <c r="Q36" s="477"/>
      <c r="R36" s="477"/>
      <c r="S36" s="477"/>
      <c r="T36" s="477"/>
      <c r="U36" s="457"/>
      <c r="V36" s="457"/>
      <c r="W36" s="457"/>
      <c r="X36" s="457"/>
      <c r="Y36" s="457"/>
      <c r="Z36" s="457"/>
      <c r="AA36" s="457"/>
      <c r="AB36" s="457"/>
      <c r="AC36" s="457"/>
      <c r="AD36" s="457"/>
      <c r="AE36" s="458"/>
    </row>
    <row r="37" spans="1:31" s="6" customFormat="1" ht="12.75">
      <c r="A37" s="468" t="s">
        <v>34</v>
      </c>
      <c r="B37" s="469"/>
      <c r="C37" s="90">
        <f aca="true" t="shared" si="12" ref="C37:N38">SUMIF($A3:$A36,$A37,C3:C36)</f>
        <v>0</v>
      </c>
      <c r="D37" s="82">
        <f t="shared" si="12"/>
        <v>0</v>
      </c>
      <c r="E37" s="82">
        <f t="shared" si="12"/>
        <v>0</v>
      </c>
      <c r="F37" s="82">
        <f t="shared" si="12"/>
        <v>0</v>
      </c>
      <c r="G37" s="82">
        <f t="shared" si="12"/>
        <v>0</v>
      </c>
      <c r="H37" s="82">
        <f t="shared" si="12"/>
        <v>0</v>
      </c>
      <c r="I37" s="29">
        <f t="shared" si="12"/>
        <v>10</v>
      </c>
      <c r="J37" s="29">
        <f t="shared" si="12"/>
        <v>12</v>
      </c>
      <c r="K37" s="29">
        <f t="shared" si="12"/>
        <v>1</v>
      </c>
      <c r="L37" s="29">
        <f t="shared" si="12"/>
        <v>1</v>
      </c>
      <c r="M37" s="82">
        <f t="shared" si="12"/>
        <v>0</v>
      </c>
      <c r="N37" s="83">
        <f t="shared" si="12"/>
        <v>0</v>
      </c>
      <c r="O37" s="470">
        <f>SUM(C37:N37)</f>
        <v>24</v>
      </c>
      <c r="P37" s="471"/>
      <c r="Q37" s="471"/>
      <c r="R37" s="471"/>
      <c r="S37" s="471"/>
      <c r="T37" s="472"/>
      <c r="U37" s="449"/>
      <c r="V37" s="450"/>
      <c r="W37" s="450"/>
      <c r="X37" s="450"/>
      <c r="Y37" s="450"/>
      <c r="Z37" s="450"/>
      <c r="AA37" s="450"/>
      <c r="AB37" s="450"/>
      <c r="AC37" s="450"/>
      <c r="AD37" s="450"/>
      <c r="AE37" s="451"/>
    </row>
    <row r="38" spans="1:31" s="6" customFormat="1" ht="12.75">
      <c r="A38" s="475" t="s">
        <v>35</v>
      </c>
      <c r="B38" s="476"/>
      <c r="C38" s="91">
        <f t="shared" si="12"/>
        <v>0</v>
      </c>
      <c r="D38" s="84">
        <f t="shared" si="12"/>
        <v>0</v>
      </c>
      <c r="E38" s="84">
        <f t="shared" si="12"/>
        <v>0</v>
      </c>
      <c r="F38" s="84">
        <f t="shared" si="12"/>
        <v>0</v>
      </c>
      <c r="G38" s="84">
        <f t="shared" si="12"/>
        <v>0</v>
      </c>
      <c r="H38" s="84">
        <f t="shared" si="12"/>
        <v>0</v>
      </c>
      <c r="I38" s="32">
        <f t="shared" si="12"/>
        <v>12</v>
      </c>
      <c r="J38" s="32">
        <f t="shared" si="12"/>
        <v>14</v>
      </c>
      <c r="K38" s="32">
        <f t="shared" si="12"/>
        <v>1</v>
      </c>
      <c r="L38" s="32">
        <f t="shared" si="12"/>
        <v>1</v>
      </c>
      <c r="M38" s="84">
        <f t="shared" si="12"/>
        <v>0</v>
      </c>
      <c r="N38" s="85">
        <f t="shared" si="12"/>
        <v>0</v>
      </c>
      <c r="O38" s="446">
        <f>SUM(C38:N38)</f>
        <v>28</v>
      </c>
      <c r="P38" s="447"/>
      <c r="Q38" s="447"/>
      <c r="R38" s="447"/>
      <c r="S38" s="447"/>
      <c r="T38" s="448"/>
      <c r="U38" s="449"/>
      <c r="V38" s="450"/>
      <c r="W38" s="450"/>
      <c r="X38" s="450"/>
      <c r="Y38" s="450"/>
      <c r="Z38" s="450"/>
      <c r="AA38" s="450"/>
      <c r="AB38" s="450"/>
      <c r="AC38" s="450"/>
      <c r="AD38" s="450"/>
      <c r="AE38" s="451"/>
    </row>
    <row r="39" spans="1:31" s="6" customFormat="1" ht="12.75">
      <c r="A39" s="483" t="s">
        <v>36</v>
      </c>
      <c r="B39" s="484"/>
      <c r="C39" s="92">
        <f>SUMPRODUCT(--(C7:C36="x"),--($T7:$T36="K(5)"))</f>
        <v>0</v>
      </c>
      <c r="D39" s="86">
        <f aca="true" t="shared" si="13" ref="D39:N39">SUMPRODUCT(--(D7:D36="x"),--($T7:$T36="K(5)"))</f>
        <v>0</v>
      </c>
      <c r="E39" s="86">
        <f t="shared" si="13"/>
        <v>0</v>
      </c>
      <c r="F39" s="86">
        <f t="shared" si="13"/>
        <v>0</v>
      </c>
      <c r="G39" s="86">
        <f t="shared" si="13"/>
        <v>0</v>
      </c>
      <c r="H39" s="86">
        <f t="shared" si="13"/>
        <v>0</v>
      </c>
      <c r="I39" s="86">
        <f t="shared" si="13"/>
        <v>2</v>
      </c>
      <c r="J39" s="86">
        <f t="shared" si="13"/>
        <v>2</v>
      </c>
      <c r="K39" s="86">
        <f t="shared" si="13"/>
        <v>0</v>
      </c>
      <c r="L39" s="86">
        <f t="shared" si="13"/>
        <v>0</v>
      </c>
      <c r="M39" s="86">
        <f t="shared" si="13"/>
        <v>0</v>
      </c>
      <c r="N39" s="87">
        <f t="shared" si="13"/>
        <v>0</v>
      </c>
      <c r="O39" s="485">
        <f>SUM(C39:N39)</f>
        <v>4</v>
      </c>
      <c r="P39" s="486"/>
      <c r="Q39" s="486"/>
      <c r="R39" s="486"/>
      <c r="S39" s="486"/>
      <c r="T39" s="487"/>
      <c r="U39" s="449"/>
      <c r="V39" s="450"/>
      <c r="W39" s="450"/>
      <c r="X39" s="450"/>
      <c r="Y39" s="450"/>
      <c r="Z39" s="450"/>
      <c r="AA39" s="450"/>
      <c r="AB39" s="450"/>
      <c r="AC39" s="450"/>
      <c r="AD39" s="450"/>
      <c r="AE39" s="451"/>
    </row>
    <row r="40" spans="1:31" s="6" customFormat="1" ht="13.5" thickBot="1">
      <c r="A40" s="488" t="s">
        <v>40</v>
      </c>
      <c r="B40" s="489"/>
      <c r="C40" s="93"/>
      <c r="D40" s="88"/>
      <c r="E40" s="88"/>
      <c r="F40" s="88"/>
      <c r="G40" s="88"/>
      <c r="H40" s="88"/>
      <c r="I40" s="78">
        <f>10+2</f>
        <v>12</v>
      </c>
      <c r="J40" s="78">
        <f>10+4</f>
        <v>14</v>
      </c>
      <c r="K40" s="78">
        <f>0+1</f>
        <v>1</v>
      </c>
      <c r="L40" s="78">
        <f>0+1</f>
        <v>1</v>
      </c>
      <c r="M40" s="88"/>
      <c r="N40" s="89"/>
      <c r="O40" s="490">
        <f>SUM(C40:N40)</f>
        <v>28</v>
      </c>
      <c r="P40" s="491"/>
      <c r="Q40" s="491"/>
      <c r="R40" s="491"/>
      <c r="S40" s="491"/>
      <c r="T40" s="492"/>
      <c r="U40" s="452"/>
      <c r="V40" s="453"/>
      <c r="W40" s="453"/>
      <c r="X40" s="453"/>
      <c r="Y40" s="453"/>
      <c r="Z40" s="453"/>
      <c r="AA40" s="453"/>
      <c r="AB40" s="453"/>
      <c r="AC40" s="453"/>
      <c r="AD40" s="453"/>
      <c r="AE40" s="454"/>
    </row>
    <row r="41" spans="1:30" s="6" customFormat="1" ht="12.75">
      <c r="A41" s="3"/>
      <c r="B41" s="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2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s="6" customFormat="1" ht="12.75">
      <c r="A42" s="104" t="s">
        <v>54</v>
      </c>
      <c r="B42" s="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2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s="6" customFormat="1" ht="12.75">
      <c r="A43" s="3"/>
      <c r="B43" s="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2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s="6" customFormat="1" ht="12.75">
      <c r="A44" s="103" t="s">
        <v>55</v>
      </c>
      <c r="B44" s="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2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s="6" customFormat="1" ht="12.75">
      <c r="A45" s="104" t="s">
        <v>239</v>
      </c>
      <c r="B45" s="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2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s="6" customFormat="1" ht="12.75">
      <c r="A46" s="3"/>
      <c r="B46" s="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2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s="6" customFormat="1" ht="12.75">
      <c r="A47" s="103"/>
      <c r="B47" s="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2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s="6" customFormat="1" ht="12.75">
      <c r="A48" s="3"/>
      <c r="B48" s="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2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s="6" customFormat="1" ht="12.75">
      <c r="A49" s="3"/>
      <c r="B49" s="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2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s="6" customFormat="1" ht="12.75">
      <c r="A50" s="3"/>
      <c r="B50" s="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2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s="6" customFormat="1" ht="12.75">
      <c r="A51" s="3"/>
      <c r="B51" s="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2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s="6" customFormat="1" ht="12.75">
      <c r="A52" s="3"/>
      <c r="B52" s="1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2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s="6" customFormat="1" ht="12.75">
      <c r="A53" s="3"/>
      <c r="B53" s="1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2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s="6" customFormat="1" ht="12.75">
      <c r="A54" s="3"/>
      <c r="B54" s="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2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s="6" customFormat="1" ht="12.75">
      <c r="A55" s="3"/>
      <c r="B55" s="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2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s="6" customFormat="1" ht="12.75">
      <c r="A56" s="3"/>
      <c r="B56" s="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2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s="6" customFormat="1" ht="12.75">
      <c r="A57" s="3"/>
      <c r="B57" s="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2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s="6" customFormat="1" ht="12.75">
      <c r="A58" s="3"/>
      <c r="B58" s="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2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s="6" customFormat="1" ht="12.75">
      <c r="A59" s="3"/>
      <c r="B59" s="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2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s="6" customFormat="1" ht="12.75">
      <c r="A60" s="3"/>
      <c r="B60" s="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2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s="6" customFormat="1" ht="12.75">
      <c r="A61" s="3"/>
      <c r="B61" s="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2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s="6" customFormat="1" ht="12.75">
      <c r="A62" s="3"/>
      <c r="B62" s="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2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s="6" customFormat="1" ht="12.75">
      <c r="A63" s="3"/>
      <c r="B63" s="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2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s="6" customFormat="1" ht="12.75">
      <c r="A64" s="3"/>
      <c r="B64" s="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2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s="6" customFormat="1" ht="12.75">
      <c r="A65" s="3"/>
      <c r="B65" s="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2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s="6" customFormat="1" ht="12.75">
      <c r="A66" s="3"/>
      <c r="B66" s="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2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s="6" customFormat="1" ht="12.75">
      <c r="A67" s="3"/>
      <c r="B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2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s="6" customFormat="1" ht="12.75">
      <c r="A68" s="3"/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2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s="6" customFormat="1" ht="12.75">
      <c r="A69" s="3"/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2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s="7" customFormat="1" ht="12.75">
      <c r="A70" s="3"/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s="7" customFormat="1" ht="12.75">
      <c r="A71" s="3"/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s="7" customFormat="1" ht="12.75">
      <c r="A72" s="3"/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s="7" customFormat="1" ht="12.75">
      <c r="A73" s="3"/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s="6" customFormat="1" ht="12.75">
      <c r="A74" s="3"/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s="6" customFormat="1" ht="12.75">
      <c r="A75" s="3"/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s="6" customFormat="1" ht="12.75">
      <c r="A76" s="3"/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s="6" customFormat="1" ht="12.75">
      <c r="A77" s="3"/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s="6" customFormat="1" ht="12.75">
      <c r="A78" s="3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s="6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s="7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s="7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s="7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s="7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s="7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s="8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s="9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s="6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s="6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s="6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s="7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s="6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s="6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s="6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s="6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s="6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s="6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s="6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s="6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s="7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s="7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s="7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s="7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s="7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s="6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s="6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s="6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s="6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s="6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s="6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s="6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s="6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2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s="6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s="7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s="7" customFormat="1" ht="12.7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2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s="7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2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s="6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2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s="6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2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s="6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2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s="6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s="6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2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s="6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2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s="6" customFormat="1" ht="12.7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2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s="7" customFormat="1" ht="12.7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2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s="6" customFormat="1" ht="12.7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2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s="6" customFormat="1" ht="12.7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2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s="6" customFormat="1" ht="12.7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2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s="6" customFormat="1" ht="12.7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2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s="6" customFormat="1" ht="12.7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2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s="6" customFormat="1" ht="12.7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2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s="6" customFormat="1" ht="12.7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2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s="6" customFormat="1" ht="12.7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2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s="6" customFormat="1" ht="12.7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2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</sheetData>
  <sheetProtection/>
  <mergeCells count="82">
    <mergeCell ref="A3:L3"/>
    <mergeCell ref="U16:AE16"/>
    <mergeCell ref="A6:B6"/>
    <mergeCell ref="C6:N6"/>
    <mergeCell ref="O6:T6"/>
    <mergeCell ref="A2:T2"/>
    <mergeCell ref="T4:T5"/>
    <mergeCell ref="U4:W5"/>
    <mergeCell ref="X4:Z5"/>
    <mergeCell ref="AA4:AC5"/>
    <mergeCell ref="AD4:AD5"/>
    <mergeCell ref="U18:AE18"/>
    <mergeCell ref="A1:V1"/>
    <mergeCell ref="A4:A5"/>
    <mergeCell ref="B4:B5"/>
    <mergeCell ref="C4:N4"/>
    <mergeCell ref="O4:R4"/>
    <mergeCell ref="S4:S5"/>
    <mergeCell ref="AE4:AE5"/>
    <mergeCell ref="U6:AE6"/>
    <mergeCell ref="U15:AE15"/>
    <mergeCell ref="A18:B18"/>
    <mergeCell ref="C18:N18"/>
    <mergeCell ref="O18:T18"/>
    <mergeCell ref="A17:B17"/>
    <mergeCell ref="O17:T17"/>
    <mergeCell ref="A15:B15"/>
    <mergeCell ref="O15:T15"/>
    <mergeCell ref="A16:B16"/>
    <mergeCell ref="O16:T16"/>
    <mergeCell ref="U22:AE22"/>
    <mergeCell ref="A23:B23"/>
    <mergeCell ref="O23:T23"/>
    <mergeCell ref="A24:B24"/>
    <mergeCell ref="C24:N24"/>
    <mergeCell ref="O24:T24"/>
    <mergeCell ref="A29:B29"/>
    <mergeCell ref="C29:N29"/>
    <mergeCell ref="O29:T29"/>
    <mergeCell ref="U23:AE23"/>
    <mergeCell ref="U24:AE24"/>
    <mergeCell ref="A21:B21"/>
    <mergeCell ref="O21:T21"/>
    <mergeCell ref="A22:B22"/>
    <mergeCell ref="O22:T22"/>
    <mergeCell ref="U21:AE21"/>
    <mergeCell ref="U28:AE28"/>
    <mergeCell ref="U29:AE29"/>
    <mergeCell ref="A26:B26"/>
    <mergeCell ref="O26:T26"/>
    <mergeCell ref="A27:B27"/>
    <mergeCell ref="O27:T27"/>
    <mergeCell ref="U26:AE26"/>
    <mergeCell ref="U27:AE27"/>
    <mergeCell ref="A28:B28"/>
    <mergeCell ref="O28:T28"/>
    <mergeCell ref="U34:AE34"/>
    <mergeCell ref="A35:B35"/>
    <mergeCell ref="O35:T35"/>
    <mergeCell ref="A36:B36"/>
    <mergeCell ref="C36:N36"/>
    <mergeCell ref="O36:T36"/>
    <mergeCell ref="A40:B40"/>
    <mergeCell ref="O40:T40"/>
    <mergeCell ref="U39:AE39"/>
    <mergeCell ref="U40:AE40"/>
    <mergeCell ref="A37:B37"/>
    <mergeCell ref="O37:T37"/>
    <mergeCell ref="A38:B38"/>
    <mergeCell ref="O38:T38"/>
    <mergeCell ref="U37:AE37"/>
    <mergeCell ref="U38:AE38"/>
    <mergeCell ref="U17:AE17"/>
    <mergeCell ref="A39:B39"/>
    <mergeCell ref="O39:T39"/>
    <mergeCell ref="U35:AE35"/>
    <mergeCell ref="U36:AE36"/>
    <mergeCell ref="A33:B33"/>
    <mergeCell ref="O33:T33"/>
    <mergeCell ref="A34:B34"/>
    <mergeCell ref="O34:T34"/>
    <mergeCell ref="U33:AE33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119"/>
  <sheetViews>
    <sheetView showGridLines="0" zoomScale="120" zoomScaleNormal="120" zoomScaleSheetLayoutView="100" zoomScalePageLayoutView="0" workbookViewId="0" topLeftCell="A1">
      <pane xSplit="2" ySplit="5" topLeftCell="C6" activePane="bottomRight" state="frozen"/>
      <selection pane="topLeft" activeCell="A37" sqref="A37:B37"/>
      <selection pane="topRight" activeCell="A37" sqref="A37:B37"/>
      <selection pane="bottomLeft" activeCell="A37" sqref="A37:B37"/>
      <selection pane="bottomRight" activeCell="A37" sqref="A37:B37"/>
    </sheetView>
  </sheetViews>
  <sheetFormatPr defaultColWidth="10.7109375" defaultRowHeight="12.75"/>
  <cols>
    <col min="1" max="1" width="18.140625" style="156" customWidth="1"/>
    <col min="2" max="2" width="54.28125" style="284" customWidth="1"/>
    <col min="3" max="19" width="3.421875" style="157" customWidth="1"/>
    <col min="20" max="20" width="6.57421875" style="158" customWidth="1"/>
    <col min="21" max="21" width="3.421875" style="156" customWidth="1"/>
    <col min="22" max="22" width="15.421875" style="156" customWidth="1"/>
    <col min="23" max="23" width="41.140625" style="156" customWidth="1"/>
    <col min="24" max="24" width="3.57421875" style="156" customWidth="1"/>
    <col min="25" max="25" width="15.421875" style="156" customWidth="1"/>
    <col min="26" max="26" width="41.140625" style="156" customWidth="1"/>
    <col min="27" max="27" width="3.57421875" style="156" customWidth="1"/>
    <col min="28" max="28" width="15.421875" style="156" customWidth="1"/>
    <col min="29" max="29" width="41.140625" style="156" customWidth="1"/>
    <col min="30" max="30" width="27.421875" style="156" customWidth="1"/>
    <col min="31" max="31" width="62.421875" style="284" customWidth="1"/>
    <col min="32" max="16384" width="10.7109375" style="284" customWidth="1"/>
  </cols>
  <sheetData>
    <row r="1" spans="1:30" s="158" customFormat="1" ht="25.5">
      <c r="A1" s="534" t="s">
        <v>310</v>
      </c>
      <c r="B1" s="53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5"/>
      <c r="U1" s="155"/>
      <c r="V1" s="155"/>
      <c r="W1" s="154"/>
      <c r="X1" s="156"/>
      <c r="Y1" s="156"/>
      <c r="Z1" s="156"/>
      <c r="AA1" s="156"/>
      <c r="AB1" s="156"/>
      <c r="AC1" s="156"/>
      <c r="AD1" s="157"/>
    </row>
    <row r="2" spans="1:30" s="158" customFormat="1" ht="21" customHeight="1">
      <c r="A2" s="535" t="s">
        <v>76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  <c r="W2" s="535"/>
      <c r="X2" s="156"/>
      <c r="Y2" s="156"/>
      <c r="Z2" s="156"/>
      <c r="AA2" s="156"/>
      <c r="AB2" s="156"/>
      <c r="AC2" s="156"/>
      <c r="AD2" s="157"/>
    </row>
    <row r="3" spans="1:30" s="158" customFormat="1" ht="21" customHeight="1" thickBot="1">
      <c r="A3" s="536" t="s">
        <v>311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154"/>
      <c r="N3" s="154"/>
      <c r="O3" s="154"/>
      <c r="P3" s="154"/>
      <c r="Q3" s="154"/>
      <c r="R3" s="154"/>
      <c r="S3" s="154"/>
      <c r="T3" s="155"/>
      <c r="U3" s="155"/>
      <c r="V3" s="155"/>
      <c r="W3" s="154"/>
      <c r="X3" s="156"/>
      <c r="Y3" s="156"/>
      <c r="Z3" s="156"/>
      <c r="AA3" s="156"/>
      <c r="AB3" s="156"/>
      <c r="AC3" s="156"/>
      <c r="AD3" s="157"/>
    </row>
    <row r="4" spans="1:31" s="159" customFormat="1" ht="18" customHeight="1" thickTop="1">
      <c r="A4" s="530" t="s">
        <v>1</v>
      </c>
      <c r="B4" s="530" t="s">
        <v>0</v>
      </c>
      <c r="C4" s="532" t="s">
        <v>28</v>
      </c>
      <c r="D4" s="533"/>
      <c r="E4" s="533"/>
      <c r="F4" s="533"/>
      <c r="G4" s="533"/>
      <c r="H4" s="537"/>
      <c r="I4" s="537"/>
      <c r="J4" s="537"/>
      <c r="K4" s="537"/>
      <c r="L4" s="537"/>
      <c r="M4" s="537"/>
      <c r="N4" s="538"/>
      <c r="O4" s="532" t="s">
        <v>29</v>
      </c>
      <c r="P4" s="533"/>
      <c r="Q4" s="533"/>
      <c r="R4" s="533"/>
      <c r="S4" s="526" t="s">
        <v>30</v>
      </c>
      <c r="T4" s="528" t="s">
        <v>31</v>
      </c>
      <c r="U4" s="530" t="s">
        <v>2</v>
      </c>
      <c r="V4" s="530"/>
      <c r="W4" s="530"/>
      <c r="X4" s="530" t="s">
        <v>3</v>
      </c>
      <c r="Y4" s="530"/>
      <c r="Z4" s="530"/>
      <c r="AA4" s="530" t="s">
        <v>8</v>
      </c>
      <c r="AB4" s="530"/>
      <c r="AC4" s="530"/>
      <c r="AD4" s="530" t="s">
        <v>4</v>
      </c>
      <c r="AE4" s="530" t="s">
        <v>240</v>
      </c>
    </row>
    <row r="5" spans="1:31" s="159" customFormat="1" ht="12.75" customHeight="1">
      <c r="A5" s="531"/>
      <c r="B5" s="531"/>
      <c r="C5" s="292">
        <v>1</v>
      </c>
      <c r="D5" s="162">
        <v>2</v>
      </c>
      <c r="E5" s="162">
        <v>3</v>
      </c>
      <c r="F5" s="162">
        <v>4</v>
      </c>
      <c r="G5" s="162">
        <v>5</v>
      </c>
      <c r="H5" s="162">
        <v>6</v>
      </c>
      <c r="I5" s="161">
        <v>7</v>
      </c>
      <c r="J5" s="161">
        <v>8</v>
      </c>
      <c r="K5" s="161">
        <v>9</v>
      </c>
      <c r="L5" s="161">
        <v>10</v>
      </c>
      <c r="M5" s="162">
        <v>11</v>
      </c>
      <c r="N5" s="163">
        <v>12</v>
      </c>
      <c r="O5" s="160" t="s">
        <v>43</v>
      </c>
      <c r="P5" s="161" t="s">
        <v>42</v>
      </c>
      <c r="Q5" s="161" t="s">
        <v>44</v>
      </c>
      <c r="R5" s="161" t="s">
        <v>45</v>
      </c>
      <c r="S5" s="527"/>
      <c r="T5" s="529"/>
      <c r="U5" s="531"/>
      <c r="V5" s="531"/>
      <c r="W5" s="531"/>
      <c r="X5" s="531"/>
      <c r="Y5" s="531"/>
      <c r="Z5" s="531"/>
      <c r="AA5" s="531"/>
      <c r="AB5" s="531"/>
      <c r="AC5" s="531"/>
      <c r="AD5" s="531"/>
      <c r="AE5" s="531"/>
    </row>
    <row r="6" spans="1:31" s="165" customFormat="1" ht="12.75">
      <c r="A6" s="478" t="s">
        <v>90</v>
      </c>
      <c r="B6" s="479"/>
      <c r="C6" s="508"/>
      <c r="D6" s="508"/>
      <c r="E6" s="508"/>
      <c r="F6" s="508"/>
      <c r="G6" s="508"/>
      <c r="H6" s="508"/>
      <c r="I6" s="508"/>
      <c r="J6" s="508"/>
      <c r="K6" s="508"/>
      <c r="L6" s="508"/>
      <c r="M6" s="508"/>
      <c r="N6" s="508"/>
      <c r="O6" s="508"/>
      <c r="P6" s="508"/>
      <c r="Q6" s="508"/>
      <c r="R6" s="508"/>
      <c r="S6" s="508"/>
      <c r="T6" s="508"/>
      <c r="U6" s="509"/>
      <c r="V6" s="509"/>
      <c r="W6" s="509"/>
      <c r="X6" s="509"/>
      <c r="Y6" s="509"/>
      <c r="Z6" s="509"/>
      <c r="AA6" s="509"/>
      <c r="AB6" s="509"/>
      <c r="AC6" s="509"/>
      <c r="AD6" s="509"/>
      <c r="AE6" s="509"/>
    </row>
    <row r="7" spans="1:31" s="165" customFormat="1" ht="12.75">
      <c r="A7" s="150"/>
      <c r="B7" s="151" t="s">
        <v>425</v>
      </c>
      <c r="C7" s="545"/>
      <c r="D7" s="545"/>
      <c r="E7" s="545"/>
      <c r="F7" s="545"/>
      <c r="G7" s="545"/>
      <c r="H7" s="545"/>
      <c r="I7" s="545"/>
      <c r="J7" s="545"/>
      <c r="K7" s="545"/>
      <c r="L7" s="545"/>
      <c r="M7" s="545"/>
      <c r="N7" s="545"/>
      <c r="O7" s="545"/>
      <c r="P7" s="545"/>
      <c r="Q7" s="545"/>
      <c r="R7" s="545"/>
      <c r="S7" s="545"/>
      <c r="T7" s="545"/>
      <c r="U7" s="545"/>
      <c r="V7" s="545"/>
      <c r="W7" s="545"/>
      <c r="X7" s="545"/>
      <c r="Y7" s="545"/>
      <c r="Z7" s="545"/>
      <c r="AA7" s="545"/>
      <c r="AB7" s="545"/>
      <c r="AC7" s="545"/>
      <c r="AD7" s="545"/>
      <c r="AE7" s="545"/>
    </row>
    <row r="8" spans="1:31" s="165" customFormat="1" ht="12.75">
      <c r="A8" s="294" t="s">
        <v>426</v>
      </c>
      <c r="B8" s="295" t="s">
        <v>427</v>
      </c>
      <c r="C8" s="296"/>
      <c r="D8" s="169"/>
      <c r="E8" s="169"/>
      <c r="F8" s="169"/>
      <c r="G8" s="169"/>
      <c r="H8" s="169"/>
      <c r="I8" s="168" t="s">
        <v>32</v>
      </c>
      <c r="J8" s="168"/>
      <c r="K8" s="168"/>
      <c r="L8" s="168"/>
      <c r="M8" s="169"/>
      <c r="N8" s="170"/>
      <c r="O8" s="171">
        <v>2</v>
      </c>
      <c r="P8" s="172"/>
      <c r="Q8" s="172"/>
      <c r="R8" s="173"/>
      <c r="S8" s="171">
        <v>2</v>
      </c>
      <c r="T8" s="175" t="s">
        <v>75</v>
      </c>
      <c r="U8" s="171" t="s">
        <v>33</v>
      </c>
      <c r="V8" s="203" t="str">
        <f>'Kémiatanár közös rész'!A20</f>
        <v>biofizbf18ea</v>
      </c>
      <c r="W8" s="247" t="str">
        <f>'Kémiatanár közös rész'!B20</f>
        <v>Biofizika</v>
      </c>
      <c r="X8" s="167"/>
      <c r="Y8" s="168"/>
      <c r="Z8" s="297"/>
      <c r="AA8" s="200"/>
      <c r="AB8" s="201"/>
      <c r="AC8" s="202"/>
      <c r="AD8" s="298" t="s">
        <v>428</v>
      </c>
      <c r="AE8" s="159" t="s">
        <v>429</v>
      </c>
    </row>
    <row r="9" spans="1:31" s="165" customFormat="1" ht="12.75">
      <c r="A9" s="299" t="s">
        <v>430</v>
      </c>
      <c r="B9" s="300" t="s">
        <v>431</v>
      </c>
      <c r="C9" s="296"/>
      <c r="D9" s="169"/>
      <c r="E9" s="169"/>
      <c r="F9" s="169"/>
      <c r="G9" s="169"/>
      <c r="H9" s="169"/>
      <c r="I9" s="168" t="s">
        <v>32</v>
      </c>
      <c r="J9" s="168"/>
      <c r="K9" s="168"/>
      <c r="L9" s="168"/>
      <c r="M9" s="169"/>
      <c r="N9" s="170"/>
      <c r="O9" s="171"/>
      <c r="P9" s="172">
        <v>2</v>
      </c>
      <c r="Q9" s="172"/>
      <c r="R9" s="173"/>
      <c r="S9" s="171">
        <v>2</v>
      </c>
      <c r="T9" s="175" t="s">
        <v>78</v>
      </c>
      <c r="U9" s="167" t="s">
        <v>33</v>
      </c>
      <c r="V9" s="246" t="str">
        <f>'Kémiatanár közös rész'!A21</f>
        <v>kk5tc3in</v>
      </c>
      <c r="W9" s="247" t="str">
        <f>'Kémiatanár közös rész'!B21</f>
        <v>Kémiai számítástechnika labor kémiatanároknak </v>
      </c>
      <c r="X9" s="258"/>
      <c r="Y9" s="259"/>
      <c r="Z9" s="202"/>
      <c r="AA9" s="200"/>
      <c r="AB9" s="201"/>
      <c r="AC9" s="202"/>
      <c r="AD9" s="209" t="s">
        <v>432</v>
      </c>
      <c r="AE9" s="177" t="s">
        <v>433</v>
      </c>
    </row>
    <row r="10" spans="1:31" s="165" customFormat="1" ht="12.75">
      <c r="A10" s="468" t="s">
        <v>34</v>
      </c>
      <c r="B10" s="469"/>
      <c r="C10" s="301">
        <f aca="true" t="shared" si="0" ref="C10:N10">SUMIF(C8:C9,"=x",$O8:$O9)+SUMIF(C8:C9,"=x",$P8:$P9)+SUMIF(C8:C9,"=x",$Q8:$Q9)</f>
        <v>0</v>
      </c>
      <c r="D10" s="180">
        <f t="shared" si="0"/>
        <v>0</v>
      </c>
      <c r="E10" s="180">
        <f t="shared" si="0"/>
        <v>0</v>
      </c>
      <c r="F10" s="180">
        <f t="shared" si="0"/>
        <v>0</v>
      </c>
      <c r="G10" s="180">
        <f t="shared" si="0"/>
        <v>0</v>
      </c>
      <c r="H10" s="180">
        <f t="shared" si="0"/>
        <v>0</v>
      </c>
      <c r="I10" s="179">
        <f t="shared" si="0"/>
        <v>4</v>
      </c>
      <c r="J10" s="179">
        <f t="shared" si="0"/>
        <v>0</v>
      </c>
      <c r="K10" s="179">
        <f t="shared" si="0"/>
        <v>0</v>
      </c>
      <c r="L10" s="179">
        <f t="shared" si="0"/>
        <v>0</v>
      </c>
      <c r="M10" s="180">
        <f t="shared" si="0"/>
        <v>0</v>
      </c>
      <c r="N10" s="181">
        <f t="shared" si="0"/>
        <v>0</v>
      </c>
      <c r="O10" s="511">
        <f>SUM(C10:N10)</f>
        <v>4</v>
      </c>
      <c r="P10" s="512"/>
      <c r="Q10" s="512"/>
      <c r="R10" s="512"/>
      <c r="S10" s="512"/>
      <c r="T10" s="513"/>
      <c r="U10" s="519"/>
      <c r="V10" s="520"/>
      <c r="W10" s="520"/>
      <c r="X10" s="520"/>
      <c r="Y10" s="520"/>
      <c r="Z10" s="520"/>
      <c r="AA10" s="520"/>
      <c r="AB10" s="520"/>
      <c r="AC10" s="520"/>
      <c r="AD10" s="520"/>
      <c r="AE10" s="520"/>
    </row>
    <row r="11" spans="1:31" s="165" customFormat="1" ht="12.75">
      <c r="A11" s="475" t="s">
        <v>35</v>
      </c>
      <c r="B11" s="476"/>
      <c r="C11" s="303">
        <f aca="true" t="shared" si="1" ref="C11:N11">SUMIF(C8:C9,"=x",$S8:$S9)</f>
        <v>0</v>
      </c>
      <c r="D11" s="188">
        <f t="shared" si="1"/>
        <v>0</v>
      </c>
      <c r="E11" s="188">
        <f t="shared" si="1"/>
        <v>0</v>
      </c>
      <c r="F11" s="188">
        <f t="shared" si="1"/>
        <v>0</v>
      </c>
      <c r="G11" s="188">
        <f t="shared" si="1"/>
        <v>0</v>
      </c>
      <c r="H11" s="188">
        <f t="shared" si="1"/>
        <v>0</v>
      </c>
      <c r="I11" s="187">
        <f t="shared" si="1"/>
        <v>4</v>
      </c>
      <c r="J11" s="187">
        <f t="shared" si="1"/>
        <v>0</v>
      </c>
      <c r="K11" s="187">
        <f t="shared" si="1"/>
        <v>0</v>
      </c>
      <c r="L11" s="187">
        <f t="shared" si="1"/>
        <v>0</v>
      </c>
      <c r="M11" s="188">
        <f t="shared" si="1"/>
        <v>0</v>
      </c>
      <c r="N11" s="189">
        <f t="shared" si="1"/>
        <v>0</v>
      </c>
      <c r="O11" s="502">
        <f>SUM(C11:N11)</f>
        <v>4</v>
      </c>
      <c r="P11" s="503"/>
      <c r="Q11" s="503"/>
      <c r="R11" s="503"/>
      <c r="S11" s="503"/>
      <c r="T11" s="504"/>
      <c r="U11" s="522"/>
      <c r="V11" s="523"/>
      <c r="W11" s="523"/>
      <c r="X11" s="523"/>
      <c r="Y11" s="523"/>
      <c r="Z11" s="523"/>
      <c r="AA11" s="523"/>
      <c r="AB11" s="523"/>
      <c r="AC11" s="523"/>
      <c r="AD11" s="523"/>
      <c r="AE11" s="523"/>
    </row>
    <row r="12" spans="1:31" s="165" customFormat="1" ht="12.75">
      <c r="A12" s="483" t="s">
        <v>36</v>
      </c>
      <c r="B12" s="484"/>
      <c r="C12" s="305">
        <f aca="true" t="shared" si="2" ref="C12:N12">SUMPRODUCT(--(C8:C9="x"),--($T8:$T9="K(5)"))</f>
        <v>0</v>
      </c>
      <c r="D12" s="195">
        <f t="shared" si="2"/>
        <v>0</v>
      </c>
      <c r="E12" s="195">
        <f t="shared" si="2"/>
        <v>0</v>
      </c>
      <c r="F12" s="195">
        <f t="shared" si="2"/>
        <v>0</v>
      </c>
      <c r="G12" s="195">
        <f t="shared" si="2"/>
        <v>0</v>
      </c>
      <c r="H12" s="195">
        <f t="shared" si="2"/>
        <v>0</v>
      </c>
      <c r="I12" s="195">
        <f t="shared" si="2"/>
        <v>1</v>
      </c>
      <c r="J12" s="195">
        <f t="shared" si="2"/>
        <v>0</v>
      </c>
      <c r="K12" s="195">
        <f t="shared" si="2"/>
        <v>0</v>
      </c>
      <c r="L12" s="195">
        <f t="shared" si="2"/>
        <v>0</v>
      </c>
      <c r="M12" s="195">
        <f t="shared" si="2"/>
        <v>0</v>
      </c>
      <c r="N12" s="196">
        <f t="shared" si="2"/>
        <v>0</v>
      </c>
      <c r="O12" s="505">
        <f>SUM(C12:N12)</f>
        <v>1</v>
      </c>
      <c r="P12" s="506"/>
      <c r="Q12" s="506"/>
      <c r="R12" s="506"/>
      <c r="S12" s="506"/>
      <c r="T12" s="507"/>
      <c r="U12" s="522"/>
      <c r="V12" s="523"/>
      <c r="W12" s="523"/>
      <c r="X12" s="523"/>
      <c r="Y12" s="523"/>
      <c r="Z12" s="523"/>
      <c r="AA12" s="523"/>
      <c r="AB12" s="523"/>
      <c r="AC12" s="523"/>
      <c r="AD12" s="523"/>
      <c r="AE12" s="523"/>
    </row>
    <row r="13" spans="1:31" s="165" customFormat="1" ht="12.75">
      <c r="A13" s="150"/>
      <c r="B13" s="479" t="s">
        <v>497</v>
      </c>
      <c r="C13" s="479"/>
      <c r="D13" s="479"/>
      <c r="E13" s="479"/>
      <c r="F13" s="479"/>
      <c r="G13" s="479"/>
      <c r="H13" s="479"/>
      <c r="I13" s="479"/>
      <c r="J13" s="479"/>
      <c r="K13" s="479"/>
      <c r="L13" s="479"/>
      <c r="M13" s="479"/>
      <c r="N13" s="479"/>
      <c r="O13" s="508"/>
      <c r="P13" s="508"/>
      <c r="Q13" s="508"/>
      <c r="R13" s="508"/>
      <c r="S13" s="508"/>
      <c r="T13" s="508"/>
      <c r="U13" s="545"/>
      <c r="V13" s="545"/>
      <c r="W13" s="545"/>
      <c r="X13" s="545"/>
      <c r="Y13" s="545"/>
      <c r="Z13" s="545"/>
      <c r="AA13" s="545"/>
      <c r="AB13" s="545"/>
      <c r="AC13" s="545"/>
      <c r="AD13" s="545"/>
      <c r="AE13" s="545"/>
    </row>
    <row r="14" spans="1:31" s="165" customFormat="1" ht="12.75">
      <c r="A14" s="210" t="s">
        <v>435</v>
      </c>
      <c r="B14" s="300" t="s">
        <v>436</v>
      </c>
      <c r="C14" s="296"/>
      <c r="D14" s="169"/>
      <c r="E14" s="169"/>
      <c r="F14" s="169"/>
      <c r="G14" s="169"/>
      <c r="H14" s="169"/>
      <c r="I14" s="168"/>
      <c r="J14" s="168" t="s">
        <v>32</v>
      </c>
      <c r="K14" s="168"/>
      <c r="L14" s="168"/>
      <c r="M14" s="169"/>
      <c r="N14" s="170"/>
      <c r="O14" s="171">
        <v>4</v>
      </c>
      <c r="P14" s="172"/>
      <c r="Q14" s="172"/>
      <c r="R14" s="173"/>
      <c r="S14" s="171">
        <v>5</v>
      </c>
      <c r="T14" s="175" t="s">
        <v>75</v>
      </c>
      <c r="U14" s="171" t="s">
        <v>33</v>
      </c>
      <c r="V14" s="246" t="str">
        <f>'Kémiatanár közös rész'!A33</f>
        <v>szekemk17ea</v>
      </c>
      <c r="W14" s="247" t="str">
        <f>'Kémiatanár közös rész'!B33</f>
        <v>Szerves és természetes szénvegyületek kémiája EA</v>
      </c>
      <c r="X14" s="167"/>
      <c r="Y14" s="168"/>
      <c r="Z14" s="297"/>
      <c r="AA14" s="200"/>
      <c r="AB14" s="201"/>
      <c r="AC14" s="202"/>
      <c r="AD14" s="176" t="s">
        <v>372</v>
      </c>
      <c r="AE14" s="177" t="s">
        <v>437</v>
      </c>
    </row>
    <row r="15" spans="1:31" s="165" customFormat="1" ht="12.75">
      <c r="A15" s="210" t="s">
        <v>438</v>
      </c>
      <c r="B15" s="300" t="s">
        <v>439</v>
      </c>
      <c r="C15" s="296"/>
      <c r="D15" s="169"/>
      <c r="E15" s="169"/>
      <c r="F15" s="169"/>
      <c r="G15" s="169"/>
      <c r="H15" s="169"/>
      <c r="I15" s="172"/>
      <c r="J15" s="172" t="s">
        <v>32</v>
      </c>
      <c r="K15" s="168"/>
      <c r="L15" s="168"/>
      <c r="M15" s="169"/>
      <c r="N15" s="170"/>
      <c r="O15" s="171">
        <v>1</v>
      </c>
      <c r="P15" s="172"/>
      <c r="Q15" s="172"/>
      <c r="R15" s="173"/>
      <c r="S15" s="171">
        <v>2</v>
      </c>
      <c r="T15" s="175" t="s">
        <v>75</v>
      </c>
      <c r="U15" s="171" t="s">
        <v>33</v>
      </c>
      <c r="V15" s="246" t="str">
        <f>'Kémiatanár közös rész'!A31</f>
        <v>kk5t1en2</v>
      </c>
      <c r="W15" s="247" t="str">
        <f>'Kémiatanár közös rész'!B31</f>
        <v>Szervetlen kémia kémiatanároknak (2)</v>
      </c>
      <c r="X15" s="167"/>
      <c r="Y15" s="168"/>
      <c r="Z15" s="297"/>
      <c r="AA15" s="200"/>
      <c r="AB15" s="201"/>
      <c r="AC15" s="202"/>
      <c r="AD15" s="176" t="s">
        <v>324</v>
      </c>
      <c r="AE15" s="307" t="s">
        <v>440</v>
      </c>
    </row>
    <row r="16" spans="1:31" s="165" customFormat="1" ht="12.75">
      <c r="A16" s="210" t="s">
        <v>444</v>
      </c>
      <c r="B16" s="300" t="s">
        <v>445</v>
      </c>
      <c r="C16" s="296"/>
      <c r="D16" s="169"/>
      <c r="E16" s="169"/>
      <c r="F16" s="169"/>
      <c r="G16" s="169"/>
      <c r="H16" s="169"/>
      <c r="I16" s="168"/>
      <c r="J16" s="168" t="s">
        <v>32</v>
      </c>
      <c r="K16" s="168"/>
      <c r="L16" s="168"/>
      <c r="M16" s="169"/>
      <c r="N16" s="170"/>
      <c r="O16" s="171">
        <v>3</v>
      </c>
      <c r="P16" s="172"/>
      <c r="Q16" s="172"/>
      <c r="R16" s="173"/>
      <c r="S16" s="171">
        <v>4</v>
      </c>
      <c r="T16" s="175" t="s">
        <v>75</v>
      </c>
      <c r="U16" s="171" t="s">
        <v>33</v>
      </c>
      <c r="V16" s="246" t="str">
        <f>'Kémiatanár közös rész'!A31</f>
        <v>kk5t1en2</v>
      </c>
      <c r="W16" s="247" t="str">
        <f>'Kémiatanár közös rész'!B31</f>
        <v>Szervetlen kémia kémiatanároknak (2)</v>
      </c>
      <c r="X16" s="167" t="s">
        <v>33</v>
      </c>
      <c r="Y16" s="203" t="str">
        <f>'Kémiatanár közös rész'!A37</f>
        <v>kk5t1kl1</v>
      </c>
      <c r="Z16" s="204" t="str">
        <f>'Kémiatanár közös rész'!B37</f>
        <v>Fizikai kémia kémiatanároknak (2): Kolloidika</v>
      </c>
      <c r="AA16" s="200"/>
      <c r="AB16" s="201"/>
      <c r="AC16" s="202"/>
      <c r="AD16" s="176" t="s">
        <v>446</v>
      </c>
      <c r="AE16" s="177" t="s">
        <v>447</v>
      </c>
    </row>
    <row r="17" spans="1:31" s="165" customFormat="1" ht="12.75">
      <c r="A17" s="210" t="s">
        <v>448</v>
      </c>
      <c r="B17" s="300" t="s">
        <v>449</v>
      </c>
      <c r="C17" s="296"/>
      <c r="D17" s="169"/>
      <c r="E17" s="169"/>
      <c r="F17" s="169"/>
      <c r="G17" s="169"/>
      <c r="H17" s="169"/>
      <c r="I17" s="168" t="s">
        <v>32</v>
      </c>
      <c r="J17" s="168"/>
      <c r="K17" s="168"/>
      <c r="L17" s="168"/>
      <c r="M17" s="169"/>
      <c r="N17" s="170"/>
      <c r="O17" s="171"/>
      <c r="P17" s="172">
        <v>1</v>
      </c>
      <c r="Q17" s="172"/>
      <c r="R17" s="173"/>
      <c r="S17" s="171">
        <v>1</v>
      </c>
      <c r="T17" s="175" t="s">
        <v>78</v>
      </c>
      <c r="U17" s="171" t="s">
        <v>33</v>
      </c>
      <c r="V17" s="246" t="str">
        <f>'Kémiatanár közös rész'!A43</f>
        <v>flmegoldk18go</v>
      </c>
      <c r="W17" s="247" t="str">
        <f>'Kémiatanár közös rész'!B43</f>
        <v>Feladatok megoldásának tanítása</v>
      </c>
      <c r="X17" s="167"/>
      <c r="Y17" s="168"/>
      <c r="Z17" s="297"/>
      <c r="AA17" s="200"/>
      <c r="AB17" s="201"/>
      <c r="AC17" s="202"/>
      <c r="AD17" s="176" t="s">
        <v>408</v>
      </c>
      <c r="AE17" s="177" t="s">
        <v>450</v>
      </c>
    </row>
    <row r="18" spans="1:31" s="165" customFormat="1" ht="12.75">
      <c r="A18" s="308" t="s">
        <v>451</v>
      </c>
      <c r="B18" s="300" t="s">
        <v>452</v>
      </c>
      <c r="C18" s="296"/>
      <c r="D18" s="169"/>
      <c r="E18" s="169"/>
      <c r="F18" s="169"/>
      <c r="G18" s="169"/>
      <c r="H18" s="169"/>
      <c r="I18" s="168" t="s">
        <v>32</v>
      </c>
      <c r="J18" s="168"/>
      <c r="K18" s="168"/>
      <c r="L18" s="168"/>
      <c r="M18" s="169"/>
      <c r="N18" s="170"/>
      <c r="O18" s="171">
        <v>2</v>
      </c>
      <c r="P18" s="172"/>
      <c r="Q18" s="172"/>
      <c r="R18" s="173"/>
      <c r="S18" s="171">
        <v>2</v>
      </c>
      <c r="T18" s="175" t="s">
        <v>75</v>
      </c>
      <c r="U18" s="171"/>
      <c r="V18" s="172"/>
      <c r="W18" s="175"/>
      <c r="X18" s="167"/>
      <c r="Y18" s="168"/>
      <c r="Z18" s="297"/>
      <c r="AA18" s="200"/>
      <c r="AB18" s="201"/>
      <c r="AC18" s="202"/>
      <c r="AD18" s="176" t="s">
        <v>453</v>
      </c>
      <c r="AE18" s="177" t="s">
        <v>454</v>
      </c>
    </row>
    <row r="19" spans="1:31" s="165" customFormat="1" ht="12.75">
      <c r="A19" s="468" t="s">
        <v>34</v>
      </c>
      <c r="B19" s="469"/>
      <c r="C19" s="301">
        <f aca="true" t="shared" si="3" ref="C19:H19">SUMIF(C17:C18,"=x",$O17:$O18)+SUMIF(C17:C18,"=x",$P17:$P18)+SUMIF(C17:C18,"=x",$Q17:$Q18)</f>
        <v>0</v>
      </c>
      <c r="D19" s="180">
        <f t="shared" si="3"/>
        <v>0</v>
      </c>
      <c r="E19" s="180">
        <f t="shared" si="3"/>
        <v>0</v>
      </c>
      <c r="F19" s="180">
        <f t="shared" si="3"/>
        <v>0</v>
      </c>
      <c r="G19" s="180">
        <f t="shared" si="3"/>
        <v>0</v>
      </c>
      <c r="H19" s="180">
        <f t="shared" si="3"/>
        <v>0</v>
      </c>
      <c r="I19" s="179">
        <f aca="true" t="shared" si="4" ref="I19:N19">SUMIF(I14:I18,"=x",$O14:$O18)+SUMIF(I14:I18,"=x",$P14:$P18)+SUMIF(I14:I18,"=x",$Q14:$Q18)</f>
        <v>3</v>
      </c>
      <c r="J19" s="179">
        <f t="shared" si="4"/>
        <v>8</v>
      </c>
      <c r="K19" s="179">
        <f t="shared" si="4"/>
        <v>0</v>
      </c>
      <c r="L19" s="179">
        <f t="shared" si="4"/>
        <v>0</v>
      </c>
      <c r="M19" s="180">
        <f t="shared" si="4"/>
        <v>0</v>
      </c>
      <c r="N19" s="180">
        <f t="shared" si="4"/>
        <v>0</v>
      </c>
      <c r="O19" s="511">
        <f>SUM(C19:N19)</f>
        <v>11</v>
      </c>
      <c r="P19" s="512"/>
      <c r="Q19" s="512"/>
      <c r="R19" s="512"/>
      <c r="S19" s="512"/>
      <c r="T19" s="513"/>
      <c r="U19" s="519"/>
      <c r="V19" s="520"/>
      <c r="W19" s="520"/>
      <c r="X19" s="520"/>
      <c r="Y19" s="520"/>
      <c r="Z19" s="520"/>
      <c r="AA19" s="520"/>
      <c r="AB19" s="520"/>
      <c r="AC19" s="520"/>
      <c r="AD19" s="520"/>
      <c r="AE19" s="520"/>
    </row>
    <row r="20" spans="1:31" s="165" customFormat="1" ht="12.75">
      <c r="A20" s="475" t="s">
        <v>35</v>
      </c>
      <c r="B20" s="476"/>
      <c r="C20" s="303">
        <f aca="true" t="shared" si="5" ref="C20:H20">SUMIF(C17:C18,"=x",$S17:$S18)</f>
        <v>0</v>
      </c>
      <c r="D20" s="188">
        <f t="shared" si="5"/>
        <v>0</v>
      </c>
      <c r="E20" s="188">
        <f t="shared" si="5"/>
        <v>0</v>
      </c>
      <c r="F20" s="188">
        <f t="shared" si="5"/>
        <v>0</v>
      </c>
      <c r="G20" s="188">
        <f t="shared" si="5"/>
        <v>0</v>
      </c>
      <c r="H20" s="188">
        <f t="shared" si="5"/>
        <v>0</v>
      </c>
      <c r="I20" s="187">
        <f aca="true" t="shared" si="6" ref="I20:N20">SUMIF(I14:I18,"=x",$S14:$S18)</f>
        <v>3</v>
      </c>
      <c r="J20" s="187">
        <f t="shared" si="6"/>
        <v>11</v>
      </c>
      <c r="K20" s="187">
        <f t="shared" si="6"/>
        <v>0</v>
      </c>
      <c r="L20" s="187">
        <f t="shared" si="6"/>
        <v>0</v>
      </c>
      <c r="M20" s="188">
        <f t="shared" si="6"/>
        <v>0</v>
      </c>
      <c r="N20" s="188">
        <f t="shared" si="6"/>
        <v>0</v>
      </c>
      <c r="O20" s="502">
        <f>SUM(C20:N20)</f>
        <v>14</v>
      </c>
      <c r="P20" s="503"/>
      <c r="Q20" s="503"/>
      <c r="R20" s="503"/>
      <c r="S20" s="503"/>
      <c r="T20" s="504"/>
      <c r="U20" s="522"/>
      <c r="V20" s="523"/>
      <c r="W20" s="523"/>
      <c r="X20" s="523"/>
      <c r="Y20" s="523"/>
      <c r="Z20" s="523"/>
      <c r="AA20" s="523"/>
      <c r="AB20" s="523"/>
      <c r="AC20" s="523"/>
      <c r="AD20" s="523"/>
      <c r="AE20" s="523"/>
    </row>
    <row r="21" spans="1:31" s="165" customFormat="1" ht="12.75">
      <c r="A21" s="483" t="s">
        <v>36</v>
      </c>
      <c r="B21" s="484"/>
      <c r="C21" s="305">
        <f aca="true" t="shared" si="7" ref="C21:H21">SUMPRODUCT(--(C17:C18="x"),--($T17:$T18="K(5)"))</f>
        <v>0</v>
      </c>
      <c r="D21" s="195">
        <f t="shared" si="7"/>
        <v>0</v>
      </c>
      <c r="E21" s="195">
        <f t="shared" si="7"/>
        <v>0</v>
      </c>
      <c r="F21" s="195">
        <f t="shared" si="7"/>
        <v>0</v>
      </c>
      <c r="G21" s="195">
        <f t="shared" si="7"/>
        <v>0</v>
      </c>
      <c r="H21" s="195">
        <f t="shared" si="7"/>
        <v>0</v>
      </c>
      <c r="I21" s="195">
        <f aca="true" t="shared" si="8" ref="I21:N21">SUMPRODUCT(--(I14:I18="x"),--($T14:$T18="K(5)"))</f>
        <v>1</v>
      </c>
      <c r="J21" s="195">
        <f t="shared" si="8"/>
        <v>3</v>
      </c>
      <c r="K21" s="195">
        <f t="shared" si="8"/>
        <v>0</v>
      </c>
      <c r="L21" s="195">
        <f t="shared" si="8"/>
        <v>0</v>
      </c>
      <c r="M21" s="195">
        <f t="shared" si="8"/>
        <v>0</v>
      </c>
      <c r="N21" s="195">
        <f t="shared" si="8"/>
        <v>0</v>
      </c>
      <c r="O21" s="547">
        <f>SUM(C21:N21)</f>
        <v>4</v>
      </c>
      <c r="P21" s="506"/>
      <c r="Q21" s="506"/>
      <c r="R21" s="506"/>
      <c r="S21" s="506"/>
      <c r="T21" s="507"/>
      <c r="U21" s="522"/>
      <c r="V21" s="523"/>
      <c r="W21" s="523"/>
      <c r="X21" s="523"/>
      <c r="Y21" s="523"/>
      <c r="Z21" s="523"/>
      <c r="AA21" s="523"/>
      <c r="AB21" s="523"/>
      <c r="AC21" s="523"/>
      <c r="AD21" s="523"/>
      <c r="AE21" s="523"/>
    </row>
    <row r="22" spans="1:31" s="165" customFormat="1" ht="12.75">
      <c r="A22" s="478" t="s">
        <v>92</v>
      </c>
      <c r="B22" s="479"/>
      <c r="C22" s="508"/>
      <c r="D22" s="508"/>
      <c r="E22" s="508"/>
      <c r="F22" s="508"/>
      <c r="G22" s="508"/>
      <c r="H22" s="508"/>
      <c r="I22" s="508"/>
      <c r="J22" s="508"/>
      <c r="K22" s="508"/>
      <c r="L22" s="508"/>
      <c r="M22" s="508"/>
      <c r="N22" s="508"/>
      <c r="O22" s="508"/>
      <c r="P22" s="508"/>
      <c r="Q22" s="508"/>
      <c r="R22" s="508"/>
      <c r="S22" s="508"/>
      <c r="T22" s="508"/>
      <c r="U22" s="545"/>
      <c r="V22" s="545"/>
      <c r="W22" s="545"/>
      <c r="X22" s="545"/>
      <c r="Y22" s="545"/>
      <c r="Z22" s="545"/>
      <c r="AA22" s="545"/>
      <c r="AB22" s="545"/>
      <c r="AC22" s="545"/>
      <c r="AD22" s="545"/>
      <c r="AE22" s="545"/>
    </row>
    <row r="23" spans="1:31" s="165" customFormat="1" ht="12.75">
      <c r="A23" s="278" t="s">
        <v>498</v>
      </c>
      <c r="B23" s="279" t="s">
        <v>499</v>
      </c>
      <c r="C23" s="296"/>
      <c r="D23" s="169"/>
      <c r="E23" s="169"/>
      <c r="F23" s="169"/>
      <c r="G23" s="169"/>
      <c r="H23" s="169"/>
      <c r="I23" s="168" t="s">
        <v>32</v>
      </c>
      <c r="J23" s="168"/>
      <c r="K23" s="168"/>
      <c r="L23" s="168"/>
      <c r="M23" s="169"/>
      <c r="N23" s="170"/>
      <c r="O23" s="171">
        <v>1</v>
      </c>
      <c r="P23" s="172"/>
      <c r="Q23" s="172"/>
      <c r="R23" s="173"/>
      <c r="S23" s="171">
        <v>1</v>
      </c>
      <c r="T23" s="175" t="s">
        <v>75</v>
      </c>
      <c r="U23" s="171" t="s">
        <v>33</v>
      </c>
      <c r="V23" s="246" t="str">
        <f>'Kémiatanár közös rész'!A53</f>
        <v>kk5t1mt1</v>
      </c>
      <c r="W23" s="315" t="str">
        <f>'Kémiatanár közös rész'!B53</f>
        <v>A kémiatanítás módszertana (1)</v>
      </c>
      <c r="X23" s="200" t="s">
        <v>477</v>
      </c>
      <c r="Y23" s="316" t="str">
        <f>A24</f>
        <v>kk4t2mt4</v>
      </c>
      <c r="Z23" s="307" t="str">
        <f>B24</f>
        <v>A kémiatanítás módszertana (2A) gyakorlat</v>
      </c>
      <c r="AA23" s="200"/>
      <c r="AB23" s="201"/>
      <c r="AC23" s="202"/>
      <c r="AD23" s="326" t="s">
        <v>408</v>
      </c>
      <c r="AE23" s="177" t="s">
        <v>500</v>
      </c>
    </row>
    <row r="24" spans="1:31" s="165" customFormat="1" ht="12.75">
      <c r="A24" s="278" t="s">
        <v>501</v>
      </c>
      <c r="B24" s="279" t="s">
        <v>502</v>
      </c>
      <c r="C24" s="296"/>
      <c r="D24" s="169"/>
      <c r="E24" s="169"/>
      <c r="F24" s="169"/>
      <c r="G24" s="169"/>
      <c r="H24" s="169"/>
      <c r="I24" s="168" t="s">
        <v>32</v>
      </c>
      <c r="J24" s="168"/>
      <c r="K24" s="168"/>
      <c r="L24" s="168"/>
      <c r="M24" s="169"/>
      <c r="N24" s="170"/>
      <c r="O24" s="171"/>
      <c r="P24" s="172">
        <v>3</v>
      </c>
      <c r="Q24" s="172"/>
      <c r="R24" s="173"/>
      <c r="S24" s="171">
        <v>3</v>
      </c>
      <c r="T24" s="175" t="s">
        <v>78</v>
      </c>
      <c r="U24" s="167" t="s">
        <v>33</v>
      </c>
      <c r="V24" s="203" t="str">
        <f>'Kémiatanár közös rész'!A54</f>
        <v>kk5t2mt2</v>
      </c>
      <c r="W24" s="204" t="str">
        <f>'Kémiatanár közös rész'!B54</f>
        <v>A kémiatanítás módszertana (1) gyakorlat</v>
      </c>
      <c r="X24" s="200" t="s">
        <v>477</v>
      </c>
      <c r="Y24" s="316" t="str">
        <f>A23</f>
        <v>kk4t1mt3</v>
      </c>
      <c r="Z24" s="307" t="str">
        <f>B23</f>
        <v>A kémiatanítás módszertana (2A)</v>
      </c>
      <c r="AA24" s="200"/>
      <c r="AB24" s="201"/>
      <c r="AC24" s="202"/>
      <c r="AD24" s="327" t="s">
        <v>408</v>
      </c>
      <c r="AE24" s="309" t="s">
        <v>503</v>
      </c>
    </row>
    <row r="25" spans="1:31" s="165" customFormat="1" ht="12.75">
      <c r="A25" s="468" t="s">
        <v>34</v>
      </c>
      <c r="B25" s="469"/>
      <c r="C25" s="301">
        <f aca="true" t="shared" si="9" ref="C25:N25">SUMIF(C23:C24,"=x",$O23:$O24)+SUMIF(C23:C24,"=x",$P23:$P24)+SUMIF(C23:C24,"=x",$Q23:$Q24)</f>
        <v>0</v>
      </c>
      <c r="D25" s="180">
        <f t="shared" si="9"/>
        <v>0</v>
      </c>
      <c r="E25" s="180">
        <f t="shared" si="9"/>
        <v>0</v>
      </c>
      <c r="F25" s="180">
        <f t="shared" si="9"/>
        <v>0</v>
      </c>
      <c r="G25" s="180">
        <f t="shared" si="9"/>
        <v>0</v>
      </c>
      <c r="H25" s="180">
        <f t="shared" si="9"/>
        <v>0</v>
      </c>
      <c r="I25" s="179">
        <f t="shared" si="9"/>
        <v>4</v>
      </c>
      <c r="J25" s="179">
        <f t="shared" si="9"/>
        <v>0</v>
      </c>
      <c r="K25" s="179">
        <f t="shared" si="9"/>
        <v>0</v>
      </c>
      <c r="L25" s="179">
        <f t="shared" si="9"/>
        <v>0</v>
      </c>
      <c r="M25" s="180">
        <f t="shared" si="9"/>
        <v>0</v>
      </c>
      <c r="N25" s="181">
        <f t="shared" si="9"/>
        <v>0</v>
      </c>
      <c r="O25" s="511">
        <f>SUM(C25:N25)</f>
        <v>4</v>
      </c>
      <c r="P25" s="512"/>
      <c r="Q25" s="512"/>
      <c r="R25" s="512"/>
      <c r="S25" s="512"/>
      <c r="T25" s="513"/>
      <c r="U25" s="522"/>
      <c r="V25" s="523"/>
      <c r="W25" s="523"/>
      <c r="X25" s="523"/>
      <c r="Y25" s="523"/>
      <c r="Z25" s="523"/>
      <c r="AA25" s="523"/>
      <c r="AB25" s="523"/>
      <c r="AC25" s="523"/>
      <c r="AD25" s="523"/>
      <c r="AE25" s="523"/>
    </row>
    <row r="26" spans="1:31" s="165" customFormat="1" ht="12.75">
      <c r="A26" s="475" t="s">
        <v>35</v>
      </c>
      <c r="B26" s="476"/>
      <c r="C26" s="303">
        <f aca="true" t="shared" si="10" ref="C26:N26">SUMIF(C23:C24,"=x",$S23:$S24)</f>
        <v>0</v>
      </c>
      <c r="D26" s="188">
        <f t="shared" si="10"/>
        <v>0</v>
      </c>
      <c r="E26" s="188">
        <f t="shared" si="10"/>
        <v>0</v>
      </c>
      <c r="F26" s="188">
        <f t="shared" si="10"/>
        <v>0</v>
      </c>
      <c r="G26" s="188">
        <f t="shared" si="10"/>
        <v>0</v>
      </c>
      <c r="H26" s="188">
        <f t="shared" si="10"/>
        <v>0</v>
      </c>
      <c r="I26" s="187">
        <f t="shared" si="10"/>
        <v>4</v>
      </c>
      <c r="J26" s="187">
        <f t="shared" si="10"/>
        <v>0</v>
      </c>
      <c r="K26" s="187">
        <f t="shared" si="10"/>
        <v>0</v>
      </c>
      <c r="L26" s="187">
        <f t="shared" si="10"/>
        <v>0</v>
      </c>
      <c r="M26" s="188">
        <f t="shared" si="10"/>
        <v>0</v>
      </c>
      <c r="N26" s="189">
        <f t="shared" si="10"/>
        <v>0</v>
      </c>
      <c r="O26" s="502">
        <f>SUM(C26:N26)</f>
        <v>4</v>
      </c>
      <c r="P26" s="503"/>
      <c r="Q26" s="503"/>
      <c r="R26" s="503"/>
      <c r="S26" s="503"/>
      <c r="T26" s="504"/>
      <c r="U26" s="522"/>
      <c r="V26" s="523"/>
      <c r="W26" s="523"/>
      <c r="X26" s="523"/>
      <c r="Y26" s="523"/>
      <c r="Z26" s="523"/>
      <c r="AA26" s="523"/>
      <c r="AB26" s="523"/>
      <c r="AC26" s="523"/>
      <c r="AD26" s="523"/>
      <c r="AE26" s="523"/>
    </row>
    <row r="27" spans="1:31" s="165" customFormat="1" ht="12.75">
      <c r="A27" s="483" t="s">
        <v>36</v>
      </c>
      <c r="B27" s="484"/>
      <c r="C27" s="305">
        <f aca="true" t="shared" si="11" ref="C27:N27">SUMPRODUCT(--(C23:C24="x"),--($T23:$T24="K(5)"))</f>
        <v>0</v>
      </c>
      <c r="D27" s="195">
        <f t="shared" si="11"/>
        <v>0</v>
      </c>
      <c r="E27" s="195">
        <f t="shared" si="11"/>
        <v>0</v>
      </c>
      <c r="F27" s="195">
        <f t="shared" si="11"/>
        <v>0</v>
      </c>
      <c r="G27" s="195">
        <f t="shared" si="11"/>
        <v>0</v>
      </c>
      <c r="H27" s="195">
        <f t="shared" si="11"/>
        <v>0</v>
      </c>
      <c r="I27" s="195">
        <f t="shared" si="11"/>
        <v>1</v>
      </c>
      <c r="J27" s="195">
        <f t="shared" si="11"/>
        <v>0</v>
      </c>
      <c r="K27" s="195">
        <f t="shared" si="11"/>
        <v>0</v>
      </c>
      <c r="L27" s="195">
        <f t="shared" si="11"/>
        <v>0</v>
      </c>
      <c r="M27" s="195">
        <f t="shared" si="11"/>
        <v>0</v>
      </c>
      <c r="N27" s="196">
        <f t="shared" si="11"/>
        <v>0</v>
      </c>
      <c r="O27" s="547">
        <f>SUM(C27:N27)</f>
        <v>1</v>
      </c>
      <c r="P27" s="506"/>
      <c r="Q27" s="506"/>
      <c r="R27" s="506"/>
      <c r="S27" s="506"/>
      <c r="T27" s="507"/>
      <c r="U27" s="522"/>
      <c r="V27" s="523"/>
      <c r="W27" s="523"/>
      <c r="X27" s="523"/>
      <c r="Y27" s="523"/>
      <c r="Z27" s="523"/>
      <c r="AA27" s="523"/>
      <c r="AB27" s="523"/>
      <c r="AC27" s="523"/>
      <c r="AD27" s="523"/>
      <c r="AE27" s="523"/>
    </row>
    <row r="28" spans="1:31" s="165" customFormat="1" ht="12.75">
      <c r="A28" s="478" t="s">
        <v>38</v>
      </c>
      <c r="B28" s="479"/>
      <c r="C28" s="508"/>
      <c r="D28" s="508"/>
      <c r="E28" s="508"/>
      <c r="F28" s="508"/>
      <c r="G28" s="508"/>
      <c r="H28" s="508"/>
      <c r="I28" s="508"/>
      <c r="J28" s="508"/>
      <c r="K28" s="508"/>
      <c r="L28" s="508"/>
      <c r="M28" s="508"/>
      <c r="N28" s="508"/>
      <c r="O28" s="508"/>
      <c r="P28" s="508"/>
      <c r="Q28" s="508"/>
      <c r="R28" s="508"/>
      <c r="S28" s="508"/>
      <c r="T28" s="508"/>
      <c r="U28" s="545"/>
      <c r="V28" s="545"/>
      <c r="W28" s="545"/>
      <c r="X28" s="545"/>
      <c r="Y28" s="545"/>
      <c r="Z28" s="545"/>
      <c r="AA28" s="545"/>
      <c r="AB28" s="545"/>
      <c r="AC28" s="545"/>
      <c r="AD28" s="545"/>
      <c r="AE28" s="545"/>
    </row>
    <row r="29" spans="1:31" s="165" customFormat="1" ht="12.75">
      <c r="A29" s="278" t="s">
        <v>504</v>
      </c>
      <c r="B29" s="18" t="s">
        <v>483</v>
      </c>
      <c r="C29" s="296"/>
      <c r="D29" s="169"/>
      <c r="E29" s="169"/>
      <c r="F29" s="169"/>
      <c r="G29" s="169"/>
      <c r="H29" s="169"/>
      <c r="I29" s="168"/>
      <c r="J29" s="168" t="s">
        <v>32</v>
      </c>
      <c r="K29" s="306" t="s">
        <v>52</v>
      </c>
      <c r="L29" s="168"/>
      <c r="M29" s="169"/>
      <c r="N29" s="170"/>
      <c r="O29" s="171"/>
      <c r="P29" s="172"/>
      <c r="Q29" s="172"/>
      <c r="R29" s="173"/>
      <c r="S29" s="171">
        <v>2</v>
      </c>
      <c r="T29" s="175" t="s">
        <v>484</v>
      </c>
      <c r="U29" s="223"/>
      <c r="V29" s="317"/>
      <c r="W29" s="318"/>
      <c r="X29" s="223"/>
      <c r="Y29" s="317"/>
      <c r="Z29" s="318"/>
      <c r="AA29" s="223"/>
      <c r="AB29" s="317"/>
      <c r="AC29" s="241"/>
      <c r="AD29" s="209" t="s">
        <v>457</v>
      </c>
      <c r="AE29" s="209" t="s">
        <v>505</v>
      </c>
    </row>
    <row r="30" spans="1:31" s="165" customFormat="1" ht="12.75">
      <c r="A30" s="468" t="s">
        <v>34</v>
      </c>
      <c r="B30" s="469"/>
      <c r="C30" s="301">
        <f aca="true" t="shared" si="12" ref="C30:K30">SUMIF(C29:C29,"=x",$O29:$O29)+SUMIF(C29:C29,"=x",$P29:$P29)+SUMIF(C29:C29,"=x",$Q29:$Q29)</f>
        <v>0</v>
      </c>
      <c r="D30" s="180">
        <f t="shared" si="12"/>
        <v>0</v>
      </c>
      <c r="E30" s="180">
        <f t="shared" si="12"/>
        <v>0</v>
      </c>
      <c r="F30" s="180">
        <f t="shared" si="12"/>
        <v>0</v>
      </c>
      <c r="G30" s="180">
        <f t="shared" si="12"/>
        <v>0</v>
      </c>
      <c r="H30" s="180">
        <f t="shared" si="12"/>
        <v>0</v>
      </c>
      <c r="I30" s="179">
        <f t="shared" si="12"/>
        <v>0</v>
      </c>
      <c r="J30" s="179">
        <f t="shared" si="12"/>
        <v>0</v>
      </c>
      <c r="K30" s="179">
        <f t="shared" si="12"/>
        <v>0</v>
      </c>
      <c r="L30" s="179"/>
      <c r="M30" s="180">
        <f>SUMIF(M29:M29,"=x",$O29:$O29)+SUMIF(M29:M29,"=x",$P29:$P29)+SUMIF(M29:M29,"=x",$Q29:$Q29)</f>
        <v>0</v>
      </c>
      <c r="N30" s="181">
        <f>SUMIF(N29:N29,"=x",$O29:$O29)+SUMIF(N29:N29,"=x",$P29:$P29)+SUMIF(N29:N29,"=x",$Q29:$Q29)</f>
        <v>0</v>
      </c>
      <c r="O30" s="511">
        <f>SUM(C30:N30)</f>
        <v>0</v>
      </c>
      <c r="P30" s="512"/>
      <c r="Q30" s="512"/>
      <c r="R30" s="512"/>
      <c r="S30" s="512"/>
      <c r="T30" s="513"/>
      <c r="U30" s="519"/>
      <c r="V30" s="520"/>
      <c r="W30" s="520"/>
      <c r="X30" s="520"/>
      <c r="Y30" s="520"/>
      <c r="Z30" s="520"/>
      <c r="AA30" s="520"/>
      <c r="AB30" s="520"/>
      <c r="AC30" s="520"/>
      <c r="AD30" s="520"/>
      <c r="AE30" s="520"/>
    </row>
    <row r="31" spans="1:31" s="165" customFormat="1" ht="12.75">
      <c r="A31" s="475" t="s">
        <v>35</v>
      </c>
      <c r="B31" s="476"/>
      <c r="C31" s="303">
        <f aca="true" t="shared" si="13" ref="C31:K31">SUMIF(C29:C29,"=x",$S29:$S29)</f>
        <v>0</v>
      </c>
      <c r="D31" s="188">
        <f t="shared" si="13"/>
        <v>0</v>
      </c>
      <c r="E31" s="188">
        <f t="shared" si="13"/>
        <v>0</v>
      </c>
      <c r="F31" s="188">
        <f t="shared" si="13"/>
        <v>0</v>
      </c>
      <c r="G31" s="188">
        <f t="shared" si="13"/>
        <v>0</v>
      </c>
      <c r="H31" s="188">
        <f t="shared" si="13"/>
        <v>0</v>
      </c>
      <c r="I31" s="187">
        <f t="shared" si="13"/>
        <v>0</v>
      </c>
      <c r="J31" s="187">
        <f t="shared" si="13"/>
        <v>2</v>
      </c>
      <c r="K31" s="187">
        <f t="shared" si="13"/>
        <v>0</v>
      </c>
      <c r="L31" s="187"/>
      <c r="M31" s="188">
        <f>SUMIF(M29:M29,"=x",$S29:$S29)</f>
        <v>0</v>
      </c>
      <c r="N31" s="189">
        <f>SUMIF(N29:N29,"=x",$S29:$S29)</f>
        <v>0</v>
      </c>
      <c r="O31" s="502">
        <f>SUM(C31:N31)</f>
        <v>2</v>
      </c>
      <c r="P31" s="503"/>
      <c r="Q31" s="503"/>
      <c r="R31" s="503"/>
      <c r="S31" s="503"/>
      <c r="T31" s="504"/>
      <c r="U31" s="522"/>
      <c r="V31" s="523"/>
      <c r="W31" s="523"/>
      <c r="X31" s="523"/>
      <c r="Y31" s="523"/>
      <c r="Z31" s="523"/>
      <c r="AA31" s="523"/>
      <c r="AB31" s="523"/>
      <c r="AC31" s="523"/>
      <c r="AD31" s="523"/>
      <c r="AE31" s="523"/>
    </row>
    <row r="32" spans="1:31" s="165" customFormat="1" ht="12.75">
      <c r="A32" s="483" t="s">
        <v>36</v>
      </c>
      <c r="B32" s="484"/>
      <c r="C32" s="305">
        <f aca="true" t="shared" si="14" ref="C32:K32">SUMPRODUCT(--(C29:C29="x"),--($T29:$T29="K"))</f>
        <v>0</v>
      </c>
      <c r="D32" s="195">
        <f t="shared" si="14"/>
        <v>0</v>
      </c>
      <c r="E32" s="195">
        <f t="shared" si="14"/>
        <v>0</v>
      </c>
      <c r="F32" s="195">
        <f t="shared" si="14"/>
        <v>0</v>
      </c>
      <c r="G32" s="195">
        <f t="shared" si="14"/>
        <v>0</v>
      </c>
      <c r="H32" s="195">
        <f t="shared" si="14"/>
        <v>0</v>
      </c>
      <c r="I32" s="194">
        <f t="shared" si="14"/>
        <v>0</v>
      </c>
      <c r="J32" s="194">
        <f t="shared" si="14"/>
        <v>1</v>
      </c>
      <c r="K32" s="194">
        <f t="shared" si="14"/>
        <v>0</v>
      </c>
      <c r="L32" s="194"/>
      <c r="M32" s="195">
        <f>SUMPRODUCT(--(M29:M29="x"),--($T29:$T29="K"))</f>
        <v>0</v>
      </c>
      <c r="N32" s="196">
        <f>SUMPRODUCT(--(N29:N29="x"),--($T29:$T29="K"))</f>
        <v>0</v>
      </c>
      <c r="O32" s="505">
        <f>SUM(C32:N32)</f>
        <v>1</v>
      </c>
      <c r="P32" s="506"/>
      <c r="Q32" s="506"/>
      <c r="R32" s="506"/>
      <c r="S32" s="506"/>
      <c r="T32" s="507"/>
      <c r="U32" s="522"/>
      <c r="V32" s="523"/>
      <c r="W32" s="523"/>
      <c r="X32" s="523"/>
      <c r="Y32" s="523"/>
      <c r="Z32" s="523"/>
      <c r="AA32" s="523"/>
      <c r="AB32" s="523"/>
      <c r="AC32" s="523"/>
      <c r="AD32" s="523"/>
      <c r="AE32" s="523"/>
    </row>
    <row r="33" spans="1:31" s="165" customFormat="1" ht="13.5" thickBot="1">
      <c r="A33" s="478" t="s">
        <v>39</v>
      </c>
      <c r="B33" s="479"/>
      <c r="C33" s="508"/>
      <c r="D33" s="508"/>
      <c r="E33" s="508"/>
      <c r="F33" s="508"/>
      <c r="G33" s="508"/>
      <c r="H33" s="508"/>
      <c r="I33" s="508"/>
      <c r="J33" s="508"/>
      <c r="K33" s="508"/>
      <c r="L33" s="508"/>
      <c r="M33" s="508"/>
      <c r="N33" s="508"/>
      <c r="O33" s="508"/>
      <c r="P33" s="508"/>
      <c r="Q33" s="508"/>
      <c r="R33" s="508"/>
      <c r="S33" s="508"/>
      <c r="T33" s="508"/>
      <c r="U33" s="545"/>
      <c r="V33" s="545"/>
      <c r="W33" s="545"/>
      <c r="X33" s="545"/>
      <c r="Y33" s="545"/>
      <c r="Z33" s="545"/>
      <c r="AA33" s="545"/>
      <c r="AB33" s="545"/>
      <c r="AC33" s="545"/>
      <c r="AD33" s="545"/>
      <c r="AE33" s="545"/>
    </row>
    <row r="34" spans="1:31" s="165" customFormat="1" ht="12.75">
      <c r="A34" s="278" t="s">
        <v>506</v>
      </c>
      <c r="B34" s="106" t="s">
        <v>487</v>
      </c>
      <c r="C34" s="296"/>
      <c r="D34" s="169"/>
      <c r="E34" s="169"/>
      <c r="F34" s="169"/>
      <c r="G34" s="169"/>
      <c r="H34" s="169"/>
      <c r="I34" s="168" t="s">
        <v>52</v>
      </c>
      <c r="J34" s="168" t="s">
        <v>32</v>
      </c>
      <c r="K34" s="306" t="s">
        <v>52</v>
      </c>
      <c r="L34" s="168"/>
      <c r="M34" s="169"/>
      <c r="N34" s="170"/>
      <c r="O34" s="171"/>
      <c r="P34" s="172">
        <v>2</v>
      </c>
      <c r="Q34" s="172"/>
      <c r="R34" s="173"/>
      <c r="S34" s="171">
        <v>2</v>
      </c>
      <c r="T34" s="175" t="s">
        <v>78</v>
      </c>
      <c r="U34" s="239" t="s">
        <v>42</v>
      </c>
      <c r="V34" s="243" t="str">
        <f>A23</f>
        <v>kk4t1mt3</v>
      </c>
      <c r="W34" s="244" t="str">
        <f>B23</f>
        <v>A kémiatanítás módszertana (2A)</v>
      </c>
      <c r="X34" s="239" t="s">
        <v>42</v>
      </c>
      <c r="Y34" s="243" t="str">
        <f>A24</f>
        <v>kk4t2mt4</v>
      </c>
      <c r="Z34" s="244" t="str">
        <f>B24</f>
        <v>A kémiatanítás módszertana (2A) gyakorlat</v>
      </c>
      <c r="AA34" s="200"/>
      <c r="AB34" s="201"/>
      <c r="AC34" s="297"/>
      <c r="AD34" s="328" t="s">
        <v>408</v>
      </c>
      <c r="AE34" s="177" t="s">
        <v>488</v>
      </c>
    </row>
    <row r="35" spans="1:31" s="165" customFormat="1" ht="12.75">
      <c r="A35" s="278" t="s">
        <v>507</v>
      </c>
      <c r="B35" s="307" t="s">
        <v>490</v>
      </c>
      <c r="C35" s="296"/>
      <c r="D35" s="169"/>
      <c r="E35" s="169"/>
      <c r="F35" s="169"/>
      <c r="G35" s="169"/>
      <c r="H35" s="169"/>
      <c r="I35" s="168"/>
      <c r="J35" s="168"/>
      <c r="K35" s="168" t="s">
        <v>32</v>
      </c>
      <c r="L35" s="306" t="s">
        <v>52</v>
      </c>
      <c r="M35" s="169"/>
      <c r="N35" s="170"/>
      <c r="O35" s="171"/>
      <c r="P35" s="172">
        <v>1</v>
      </c>
      <c r="Q35" s="172"/>
      <c r="R35" s="173"/>
      <c r="S35" s="171">
        <v>1</v>
      </c>
      <c r="T35" s="175" t="s">
        <v>156</v>
      </c>
      <c r="U35" s="200"/>
      <c r="V35" s="201"/>
      <c r="W35" s="297"/>
      <c r="X35" s="200"/>
      <c r="Y35" s="201"/>
      <c r="Z35" s="297"/>
      <c r="AA35" s="200"/>
      <c r="AB35" s="201"/>
      <c r="AC35" s="297"/>
      <c r="AD35" s="326" t="s">
        <v>408</v>
      </c>
      <c r="AE35" s="177" t="s">
        <v>308</v>
      </c>
    </row>
    <row r="36" spans="1:31" s="165" customFormat="1" ht="13.5" thickBot="1">
      <c r="A36" s="329" t="s">
        <v>508</v>
      </c>
      <c r="B36" s="320" t="s">
        <v>493</v>
      </c>
      <c r="C36" s="296"/>
      <c r="D36" s="169"/>
      <c r="E36" s="169"/>
      <c r="F36" s="169"/>
      <c r="G36" s="169"/>
      <c r="H36" s="169"/>
      <c r="I36" s="168"/>
      <c r="J36" s="168"/>
      <c r="K36" s="168"/>
      <c r="L36" s="168" t="s">
        <v>32</v>
      </c>
      <c r="M36" s="330" t="s">
        <v>52</v>
      </c>
      <c r="N36" s="170"/>
      <c r="O36" s="171"/>
      <c r="P36" s="172">
        <v>1</v>
      </c>
      <c r="Q36" s="172"/>
      <c r="R36" s="173"/>
      <c r="S36" s="171">
        <v>1</v>
      </c>
      <c r="T36" s="175" t="s">
        <v>156</v>
      </c>
      <c r="U36" s="167"/>
      <c r="V36" s="168"/>
      <c r="W36" s="297"/>
      <c r="X36" s="200"/>
      <c r="Y36" s="201"/>
      <c r="Z36" s="297"/>
      <c r="AA36" s="200"/>
      <c r="AB36" s="201"/>
      <c r="AC36" s="297"/>
      <c r="AD36" s="331" t="s">
        <v>408</v>
      </c>
      <c r="AE36" s="177" t="s">
        <v>309</v>
      </c>
    </row>
    <row r="37" spans="1:31" s="165" customFormat="1" ht="12.75">
      <c r="A37" s="468" t="s">
        <v>34</v>
      </c>
      <c r="B37" s="469"/>
      <c r="C37" s="301">
        <f aca="true" t="shared" si="15" ref="C37:N37">SUMIF(C34:C36,"=x",$O34:$O36)+SUMIF(C34:C36,"=x",$P34:$P36)+SUMIF(C34:C36,"=x",$Q34:$Q36)</f>
        <v>0</v>
      </c>
      <c r="D37" s="180">
        <f t="shared" si="15"/>
        <v>0</v>
      </c>
      <c r="E37" s="180">
        <f t="shared" si="15"/>
        <v>0</v>
      </c>
      <c r="F37" s="180">
        <f t="shared" si="15"/>
        <v>0</v>
      </c>
      <c r="G37" s="180">
        <f t="shared" si="15"/>
        <v>0</v>
      </c>
      <c r="H37" s="180">
        <f t="shared" si="15"/>
        <v>0</v>
      </c>
      <c r="I37" s="179">
        <f t="shared" si="15"/>
        <v>0</v>
      </c>
      <c r="J37" s="179">
        <f t="shared" si="15"/>
        <v>2</v>
      </c>
      <c r="K37" s="179">
        <f t="shared" si="15"/>
        <v>1</v>
      </c>
      <c r="L37" s="179">
        <f t="shared" si="15"/>
        <v>1</v>
      </c>
      <c r="M37" s="180">
        <f t="shared" si="15"/>
        <v>0</v>
      </c>
      <c r="N37" s="181">
        <f t="shared" si="15"/>
        <v>0</v>
      </c>
      <c r="O37" s="511">
        <f>SUM(C37:N37)</f>
        <v>4</v>
      </c>
      <c r="P37" s="512"/>
      <c r="Q37" s="512"/>
      <c r="R37" s="512"/>
      <c r="S37" s="512"/>
      <c r="T37" s="513"/>
      <c r="U37" s="522"/>
      <c r="V37" s="523"/>
      <c r="W37" s="523"/>
      <c r="X37" s="523"/>
      <c r="Y37" s="523"/>
      <c r="Z37" s="523"/>
      <c r="AA37" s="523"/>
      <c r="AB37" s="523"/>
      <c r="AC37" s="523"/>
      <c r="AD37" s="523"/>
      <c r="AE37" s="523"/>
    </row>
    <row r="38" spans="1:31" s="165" customFormat="1" ht="12.75">
      <c r="A38" s="475" t="s">
        <v>35</v>
      </c>
      <c r="B38" s="476"/>
      <c r="C38" s="303">
        <f aca="true" t="shared" si="16" ref="C38:N38">SUMIF(C34:C36,"=x",$S34:$S36)</f>
        <v>0</v>
      </c>
      <c r="D38" s="188">
        <f t="shared" si="16"/>
        <v>0</v>
      </c>
      <c r="E38" s="188">
        <f t="shared" si="16"/>
        <v>0</v>
      </c>
      <c r="F38" s="188">
        <f t="shared" si="16"/>
        <v>0</v>
      </c>
      <c r="G38" s="188">
        <f t="shared" si="16"/>
        <v>0</v>
      </c>
      <c r="H38" s="188">
        <f t="shared" si="16"/>
        <v>0</v>
      </c>
      <c r="I38" s="187">
        <f t="shared" si="16"/>
        <v>0</v>
      </c>
      <c r="J38" s="187">
        <f t="shared" si="16"/>
        <v>2</v>
      </c>
      <c r="K38" s="187">
        <f t="shared" si="16"/>
        <v>1</v>
      </c>
      <c r="L38" s="187">
        <f t="shared" si="16"/>
        <v>1</v>
      </c>
      <c r="M38" s="188">
        <f t="shared" si="16"/>
        <v>0</v>
      </c>
      <c r="N38" s="189">
        <f t="shared" si="16"/>
        <v>0</v>
      </c>
      <c r="O38" s="502">
        <f>SUM(C38:N38)</f>
        <v>4</v>
      </c>
      <c r="P38" s="503"/>
      <c r="Q38" s="503"/>
      <c r="R38" s="503"/>
      <c r="S38" s="503"/>
      <c r="T38" s="504"/>
      <c r="U38" s="522"/>
      <c r="V38" s="523"/>
      <c r="W38" s="523"/>
      <c r="X38" s="523"/>
      <c r="Y38" s="523"/>
      <c r="Z38" s="523"/>
      <c r="AA38" s="523"/>
      <c r="AB38" s="523"/>
      <c r="AC38" s="523"/>
      <c r="AD38" s="523"/>
      <c r="AE38" s="523"/>
    </row>
    <row r="39" spans="1:31" s="165" customFormat="1" ht="12.75">
      <c r="A39" s="483" t="s">
        <v>36</v>
      </c>
      <c r="B39" s="484"/>
      <c r="C39" s="305">
        <f>SUMPRODUCT(--(C34:C36="x"),--($T34:$T36="K"))</f>
        <v>0</v>
      </c>
      <c r="D39" s="195">
        <f aca="true" t="shared" si="17" ref="D39:N39">SUMPRODUCT(--(D34:D36="x"),--($T34:$T36="K"))</f>
        <v>0</v>
      </c>
      <c r="E39" s="195">
        <f t="shared" si="17"/>
        <v>0</v>
      </c>
      <c r="F39" s="195">
        <f t="shared" si="17"/>
        <v>0</v>
      </c>
      <c r="G39" s="195">
        <f t="shared" si="17"/>
        <v>0</v>
      </c>
      <c r="H39" s="195">
        <f t="shared" si="17"/>
        <v>0</v>
      </c>
      <c r="I39" s="194">
        <f t="shared" si="17"/>
        <v>0</v>
      </c>
      <c r="J39" s="194">
        <f t="shared" si="17"/>
        <v>0</v>
      </c>
      <c r="K39" s="194">
        <f t="shared" si="17"/>
        <v>0</v>
      </c>
      <c r="L39" s="194">
        <f t="shared" si="17"/>
        <v>0</v>
      </c>
      <c r="M39" s="195">
        <f t="shared" si="17"/>
        <v>0</v>
      </c>
      <c r="N39" s="196">
        <f t="shared" si="17"/>
        <v>0</v>
      </c>
      <c r="O39" s="505">
        <f>SUM(C39:N39)</f>
        <v>0</v>
      </c>
      <c r="P39" s="506"/>
      <c r="Q39" s="506"/>
      <c r="R39" s="506"/>
      <c r="S39" s="506"/>
      <c r="T39" s="507"/>
      <c r="U39" s="522"/>
      <c r="V39" s="523"/>
      <c r="W39" s="523"/>
      <c r="X39" s="523"/>
      <c r="Y39" s="523"/>
      <c r="Z39" s="523"/>
      <c r="AA39" s="523"/>
      <c r="AB39" s="523"/>
      <c r="AC39" s="523"/>
      <c r="AD39" s="523"/>
      <c r="AE39" s="523"/>
    </row>
    <row r="40" spans="1:31" s="165" customFormat="1" ht="12.75">
      <c r="A40" s="478" t="s">
        <v>9</v>
      </c>
      <c r="B40" s="479"/>
      <c r="C40" s="508"/>
      <c r="D40" s="508"/>
      <c r="E40" s="508"/>
      <c r="F40" s="508"/>
      <c r="G40" s="508"/>
      <c r="H40" s="508"/>
      <c r="I40" s="508"/>
      <c r="J40" s="508"/>
      <c r="K40" s="508"/>
      <c r="L40" s="508"/>
      <c r="M40" s="508"/>
      <c r="N40" s="508"/>
      <c r="O40" s="508"/>
      <c r="P40" s="508"/>
      <c r="Q40" s="508"/>
      <c r="R40" s="508"/>
      <c r="S40" s="508"/>
      <c r="T40" s="508"/>
      <c r="U40" s="545"/>
      <c r="V40" s="545"/>
      <c r="W40" s="545"/>
      <c r="X40" s="545"/>
      <c r="Y40" s="545"/>
      <c r="Z40" s="545"/>
      <c r="AA40" s="545"/>
      <c r="AB40" s="545"/>
      <c r="AC40" s="545"/>
      <c r="AD40" s="545"/>
      <c r="AE40" s="545"/>
    </row>
    <row r="41" spans="1:31" s="165" customFormat="1" ht="12.75">
      <c r="A41" s="468" t="s">
        <v>34</v>
      </c>
      <c r="B41" s="469"/>
      <c r="C41" s="301">
        <f aca="true" t="shared" si="18" ref="C41:N41">SUMIF($A1:$A40,$A41,C1:C40)</f>
        <v>0</v>
      </c>
      <c r="D41" s="180">
        <f t="shared" si="18"/>
        <v>0</v>
      </c>
      <c r="E41" s="180">
        <f t="shared" si="18"/>
        <v>0</v>
      </c>
      <c r="F41" s="180">
        <f t="shared" si="18"/>
        <v>0</v>
      </c>
      <c r="G41" s="180">
        <f t="shared" si="18"/>
        <v>0</v>
      </c>
      <c r="H41" s="180">
        <f t="shared" si="18"/>
        <v>0</v>
      </c>
      <c r="I41" s="179">
        <f t="shared" si="18"/>
        <v>11</v>
      </c>
      <c r="J41" s="179">
        <f t="shared" si="18"/>
        <v>10</v>
      </c>
      <c r="K41" s="179">
        <f t="shared" si="18"/>
        <v>1</v>
      </c>
      <c r="L41" s="179">
        <f t="shared" si="18"/>
        <v>1</v>
      </c>
      <c r="M41" s="180">
        <f t="shared" si="18"/>
        <v>0</v>
      </c>
      <c r="N41" s="181">
        <f t="shared" si="18"/>
        <v>0</v>
      </c>
      <c r="O41" s="511">
        <f>SUM(C41:N41)</f>
        <v>23</v>
      </c>
      <c r="P41" s="512"/>
      <c r="Q41" s="512"/>
      <c r="R41" s="512"/>
      <c r="S41" s="512"/>
      <c r="T41" s="513"/>
      <c r="U41" s="522"/>
      <c r="V41" s="523"/>
      <c r="W41" s="523"/>
      <c r="X41" s="523"/>
      <c r="Y41" s="523"/>
      <c r="Z41" s="523"/>
      <c r="AA41" s="523"/>
      <c r="AB41" s="523"/>
      <c r="AC41" s="523"/>
      <c r="AD41" s="523"/>
      <c r="AE41" s="523"/>
    </row>
    <row r="42" spans="1:31" s="165" customFormat="1" ht="12.75">
      <c r="A42" s="475" t="s">
        <v>35</v>
      </c>
      <c r="B42" s="476"/>
      <c r="C42" s="303">
        <f aca="true" t="shared" si="19" ref="C42:N43">SUMIF($A4:$A41,$A42,C4:C41)</f>
        <v>0</v>
      </c>
      <c r="D42" s="188">
        <f t="shared" si="19"/>
        <v>0</v>
      </c>
      <c r="E42" s="188">
        <f t="shared" si="19"/>
        <v>0</v>
      </c>
      <c r="F42" s="188">
        <f t="shared" si="19"/>
        <v>0</v>
      </c>
      <c r="G42" s="188">
        <f t="shared" si="19"/>
        <v>0</v>
      </c>
      <c r="H42" s="188">
        <f t="shared" si="19"/>
        <v>0</v>
      </c>
      <c r="I42" s="187">
        <f t="shared" si="19"/>
        <v>11</v>
      </c>
      <c r="J42" s="187">
        <f t="shared" si="19"/>
        <v>15</v>
      </c>
      <c r="K42" s="187">
        <f t="shared" si="19"/>
        <v>1</v>
      </c>
      <c r="L42" s="187">
        <f t="shared" si="19"/>
        <v>1</v>
      </c>
      <c r="M42" s="188">
        <f t="shared" si="19"/>
        <v>0</v>
      </c>
      <c r="N42" s="189">
        <f t="shared" si="19"/>
        <v>0</v>
      </c>
      <c r="O42" s="502">
        <f>SUM(C42:N42)</f>
        <v>28</v>
      </c>
      <c r="P42" s="503"/>
      <c r="Q42" s="503"/>
      <c r="R42" s="503"/>
      <c r="S42" s="503"/>
      <c r="T42" s="504"/>
      <c r="U42" s="522"/>
      <c r="V42" s="523"/>
      <c r="W42" s="523"/>
      <c r="X42" s="523"/>
      <c r="Y42" s="523"/>
      <c r="Z42" s="523"/>
      <c r="AA42" s="523"/>
      <c r="AB42" s="523"/>
      <c r="AC42" s="523"/>
      <c r="AD42" s="523"/>
      <c r="AE42" s="523"/>
    </row>
    <row r="43" spans="1:31" s="165" customFormat="1" ht="12.75">
      <c r="A43" s="483" t="s">
        <v>36</v>
      </c>
      <c r="B43" s="484"/>
      <c r="C43" s="305">
        <f t="shared" si="19"/>
        <v>0</v>
      </c>
      <c r="D43" s="195">
        <f t="shared" si="19"/>
        <v>0</v>
      </c>
      <c r="E43" s="195">
        <f t="shared" si="19"/>
        <v>0</v>
      </c>
      <c r="F43" s="195">
        <f t="shared" si="19"/>
        <v>0</v>
      </c>
      <c r="G43" s="195">
        <f t="shared" si="19"/>
        <v>0</v>
      </c>
      <c r="H43" s="195">
        <f t="shared" si="19"/>
        <v>0</v>
      </c>
      <c r="I43" s="194">
        <f t="shared" si="19"/>
        <v>3</v>
      </c>
      <c r="J43" s="194">
        <f t="shared" si="19"/>
        <v>4</v>
      </c>
      <c r="K43" s="194">
        <f t="shared" si="19"/>
        <v>0</v>
      </c>
      <c r="L43" s="194">
        <f t="shared" si="19"/>
        <v>0</v>
      </c>
      <c r="M43" s="195">
        <f t="shared" si="19"/>
        <v>0</v>
      </c>
      <c r="N43" s="196">
        <f t="shared" si="19"/>
        <v>0</v>
      </c>
      <c r="O43" s="505">
        <f>SUM(C43:N43)</f>
        <v>7</v>
      </c>
      <c r="P43" s="506"/>
      <c r="Q43" s="506"/>
      <c r="R43" s="506"/>
      <c r="S43" s="506"/>
      <c r="T43" s="507"/>
      <c r="U43" s="522"/>
      <c r="V43" s="523"/>
      <c r="W43" s="523"/>
      <c r="X43" s="523"/>
      <c r="Y43" s="523"/>
      <c r="Z43" s="523"/>
      <c r="AA43" s="523"/>
      <c r="AB43" s="523"/>
      <c r="AC43" s="523"/>
      <c r="AD43" s="523"/>
      <c r="AE43" s="523"/>
    </row>
    <row r="44" spans="1:31" s="165" customFormat="1" ht="13.5" thickBot="1">
      <c r="A44" s="488" t="s">
        <v>40</v>
      </c>
      <c r="B44" s="489"/>
      <c r="C44" s="321"/>
      <c r="D44" s="282"/>
      <c r="E44" s="282"/>
      <c r="F44" s="282"/>
      <c r="G44" s="282"/>
      <c r="H44" s="282"/>
      <c r="I44" s="281">
        <f>10+2</f>
        <v>12</v>
      </c>
      <c r="J44" s="281">
        <f>10+4</f>
        <v>14</v>
      </c>
      <c r="K44" s="281">
        <f>0+1</f>
        <v>1</v>
      </c>
      <c r="L44" s="281">
        <f>0+1</f>
        <v>1</v>
      </c>
      <c r="M44" s="282"/>
      <c r="N44" s="283"/>
      <c r="O44" s="496">
        <f>SUM(C44:N44)</f>
        <v>28</v>
      </c>
      <c r="P44" s="497"/>
      <c r="Q44" s="497"/>
      <c r="R44" s="497"/>
      <c r="S44" s="497"/>
      <c r="T44" s="498"/>
      <c r="U44" s="542"/>
      <c r="V44" s="543"/>
      <c r="W44" s="543"/>
      <c r="X44" s="543"/>
      <c r="Y44" s="543"/>
      <c r="Z44" s="543"/>
      <c r="AA44" s="543"/>
      <c r="AB44" s="543"/>
      <c r="AC44" s="543"/>
      <c r="AD44" s="543"/>
      <c r="AE44" s="543"/>
    </row>
    <row r="45" spans="1:30" s="165" customFormat="1" ht="12.75">
      <c r="A45" s="156"/>
      <c r="B45" s="284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8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</row>
    <row r="46" spans="1:30" s="165" customFormat="1" ht="12.75">
      <c r="A46" s="332"/>
      <c r="B46" s="284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8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</row>
    <row r="47" spans="1:30" s="165" customFormat="1" ht="12.75">
      <c r="A47" s="332"/>
      <c r="B47" s="284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8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</row>
    <row r="48" spans="1:30" s="165" customFormat="1" ht="12.75">
      <c r="A48" s="323" t="s">
        <v>54</v>
      </c>
      <c r="B48" s="284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8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</row>
    <row r="49" spans="1:30" s="165" customFormat="1" ht="12.75">
      <c r="A49" s="156"/>
      <c r="B49" s="284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8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</row>
    <row r="50" spans="1:30" s="165" customFormat="1" ht="12.75">
      <c r="A50" s="324" t="s">
        <v>55</v>
      </c>
      <c r="B50" s="284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8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</row>
    <row r="51" spans="1:30" s="165" customFormat="1" ht="12.75">
      <c r="A51" s="323" t="s">
        <v>239</v>
      </c>
      <c r="B51" s="284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8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</row>
    <row r="52" spans="1:30" s="165" customFormat="1" ht="12.75">
      <c r="A52" s="156"/>
      <c r="B52" s="284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8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</row>
    <row r="53" spans="1:30" s="165" customFormat="1" ht="12.75">
      <c r="A53" s="156"/>
      <c r="B53" s="284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8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</row>
    <row r="54" spans="1:30" s="165" customFormat="1" ht="12.75">
      <c r="A54" s="156"/>
      <c r="B54" s="284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8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</row>
    <row r="55" spans="1:30" s="165" customFormat="1" ht="12.75">
      <c r="A55" s="156"/>
      <c r="B55" s="284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8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</row>
    <row r="56" spans="1:30" s="165" customFormat="1" ht="12.75">
      <c r="A56" s="156"/>
      <c r="B56" s="284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8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</row>
    <row r="57" spans="1:30" s="165" customFormat="1" ht="12.75">
      <c r="A57" s="156"/>
      <c r="B57" s="284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8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</row>
    <row r="58" spans="1:30" s="289" customFormat="1" ht="12.75">
      <c r="A58" s="156"/>
      <c r="B58" s="284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8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</row>
    <row r="59" spans="1:30" s="289" customFormat="1" ht="12.75">
      <c r="A59" s="156"/>
      <c r="B59" s="284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8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</row>
    <row r="60" spans="1:30" s="289" customFormat="1" ht="12.75">
      <c r="A60" s="156"/>
      <c r="B60" s="284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8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</row>
    <row r="61" spans="1:30" s="165" customFormat="1" ht="12.75">
      <c r="A61" s="156"/>
      <c r="B61" s="284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8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</row>
    <row r="62" spans="1:30" s="165" customFormat="1" ht="12.75">
      <c r="A62" s="156"/>
      <c r="B62" s="284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8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</row>
    <row r="63" spans="1:30" s="165" customFormat="1" ht="12.75">
      <c r="A63" s="156"/>
      <c r="B63" s="284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8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</row>
    <row r="64" spans="1:30" s="165" customFormat="1" ht="12.75">
      <c r="A64" s="156"/>
      <c r="B64" s="284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8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</row>
    <row r="65" spans="1:30" s="165" customFormat="1" ht="12.75">
      <c r="A65" s="156"/>
      <c r="B65" s="284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8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</row>
    <row r="66" spans="1:30" s="165" customFormat="1" ht="12.75">
      <c r="A66" s="156"/>
      <c r="B66" s="284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8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</row>
    <row r="67" spans="1:30" s="289" customFormat="1" ht="12.75">
      <c r="A67" s="156"/>
      <c r="B67" s="284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8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</row>
    <row r="68" spans="1:30" s="289" customFormat="1" ht="12.75">
      <c r="A68" s="156"/>
      <c r="B68" s="284"/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8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</row>
    <row r="69" spans="1:30" s="289" customFormat="1" ht="12.75">
      <c r="A69" s="156"/>
      <c r="B69" s="284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8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</row>
    <row r="70" spans="1:30" s="289" customFormat="1" ht="12.75">
      <c r="A70" s="156"/>
      <c r="B70" s="284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8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</row>
    <row r="71" spans="1:30" s="289" customFormat="1" ht="12.75">
      <c r="A71" s="156"/>
      <c r="B71" s="284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8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</row>
    <row r="72" spans="1:30" s="290" customFormat="1" ht="12.75">
      <c r="A72" s="156"/>
      <c r="B72" s="284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8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</row>
    <row r="73" spans="1:30" s="291" customFormat="1" ht="12.75">
      <c r="A73" s="156"/>
      <c r="B73" s="284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8"/>
      <c r="U73" s="156"/>
      <c r="V73" s="156"/>
      <c r="W73" s="156"/>
      <c r="X73" s="156"/>
      <c r="Y73" s="156"/>
      <c r="Z73" s="156"/>
      <c r="AA73" s="156"/>
      <c r="AB73" s="156"/>
      <c r="AC73" s="156"/>
      <c r="AD73" s="156"/>
    </row>
    <row r="74" spans="1:30" s="165" customFormat="1" ht="12.75">
      <c r="A74" s="156"/>
      <c r="B74" s="284"/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8"/>
      <c r="U74" s="156"/>
      <c r="V74" s="156"/>
      <c r="W74" s="156"/>
      <c r="X74" s="156"/>
      <c r="Y74" s="156"/>
      <c r="Z74" s="156"/>
      <c r="AA74" s="156"/>
      <c r="AB74" s="156"/>
      <c r="AC74" s="156"/>
      <c r="AD74" s="156"/>
    </row>
    <row r="75" spans="1:30" s="165" customFormat="1" ht="12.75">
      <c r="A75" s="156"/>
      <c r="B75" s="284"/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8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</row>
    <row r="76" spans="1:30" s="165" customFormat="1" ht="12.75">
      <c r="A76" s="156"/>
      <c r="B76" s="284"/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8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</row>
    <row r="77" spans="1:30" s="289" customFormat="1" ht="12.75">
      <c r="A77" s="156"/>
      <c r="B77" s="284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8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</row>
    <row r="78" spans="1:30" s="165" customFormat="1" ht="12.75">
      <c r="A78" s="156"/>
      <c r="B78" s="284"/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8"/>
      <c r="U78" s="156"/>
      <c r="V78" s="156"/>
      <c r="W78" s="156"/>
      <c r="X78" s="156"/>
      <c r="Y78" s="156"/>
      <c r="Z78" s="156"/>
      <c r="AA78" s="156"/>
      <c r="AB78" s="156"/>
      <c r="AC78" s="156"/>
      <c r="AD78" s="156"/>
    </row>
    <row r="79" spans="1:30" s="165" customFormat="1" ht="12.75">
      <c r="A79" s="156"/>
      <c r="B79" s="284"/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8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</row>
    <row r="80" spans="1:30" s="165" customFormat="1" ht="12.75">
      <c r="A80" s="156"/>
      <c r="B80" s="284"/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8"/>
      <c r="U80" s="156"/>
      <c r="V80" s="156"/>
      <c r="W80" s="156"/>
      <c r="X80" s="156"/>
      <c r="Y80" s="156"/>
      <c r="Z80" s="156"/>
      <c r="AA80" s="156"/>
      <c r="AB80" s="156"/>
      <c r="AC80" s="156"/>
      <c r="AD80" s="156"/>
    </row>
    <row r="81" spans="1:30" s="165" customFormat="1" ht="12.75">
      <c r="A81" s="156"/>
      <c r="B81" s="284"/>
      <c r="C81" s="157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8"/>
      <c r="U81" s="156"/>
      <c r="V81" s="156"/>
      <c r="W81" s="156"/>
      <c r="X81" s="156"/>
      <c r="Y81" s="156"/>
      <c r="Z81" s="156"/>
      <c r="AA81" s="156"/>
      <c r="AB81" s="156"/>
      <c r="AC81" s="156"/>
      <c r="AD81" s="156"/>
    </row>
    <row r="82" spans="1:30" s="165" customFormat="1" ht="12.75">
      <c r="A82" s="156"/>
      <c r="B82" s="284"/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8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</row>
    <row r="83" spans="1:30" s="165" customFormat="1" ht="12.75">
      <c r="A83" s="156"/>
      <c r="B83" s="284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8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</row>
    <row r="84" spans="1:30" s="165" customFormat="1" ht="12.75">
      <c r="A84" s="156"/>
      <c r="B84" s="284"/>
      <c r="C84" s="157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8"/>
      <c r="U84" s="156"/>
      <c r="V84" s="156"/>
      <c r="W84" s="156"/>
      <c r="X84" s="156"/>
      <c r="Y84" s="156"/>
      <c r="Z84" s="156"/>
      <c r="AA84" s="156"/>
      <c r="AB84" s="156"/>
      <c r="AC84" s="156"/>
      <c r="AD84" s="156"/>
    </row>
    <row r="85" spans="1:30" s="165" customFormat="1" ht="12.75">
      <c r="A85" s="156"/>
      <c r="B85" s="284"/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157"/>
      <c r="T85" s="158"/>
      <c r="U85" s="156"/>
      <c r="V85" s="156"/>
      <c r="W85" s="156"/>
      <c r="X85" s="156"/>
      <c r="Y85" s="156"/>
      <c r="Z85" s="156"/>
      <c r="AA85" s="156"/>
      <c r="AB85" s="156"/>
      <c r="AC85" s="156"/>
      <c r="AD85" s="156"/>
    </row>
    <row r="86" spans="1:30" s="289" customFormat="1" ht="12.75">
      <c r="A86" s="156"/>
      <c r="B86" s="284"/>
      <c r="C86" s="157"/>
      <c r="D86" s="157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7"/>
      <c r="R86" s="157"/>
      <c r="S86" s="157"/>
      <c r="T86" s="158"/>
      <c r="U86" s="156"/>
      <c r="V86" s="156"/>
      <c r="W86" s="156"/>
      <c r="X86" s="156"/>
      <c r="Y86" s="156"/>
      <c r="Z86" s="156"/>
      <c r="AA86" s="156"/>
      <c r="AB86" s="156"/>
      <c r="AC86" s="156"/>
      <c r="AD86" s="156"/>
    </row>
    <row r="87" spans="1:30" s="289" customFormat="1" ht="12.75">
      <c r="A87" s="156"/>
      <c r="B87" s="284"/>
      <c r="C87" s="157"/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8"/>
      <c r="U87" s="156"/>
      <c r="V87" s="156"/>
      <c r="W87" s="156"/>
      <c r="X87" s="156"/>
      <c r="Y87" s="156"/>
      <c r="Z87" s="156"/>
      <c r="AA87" s="156"/>
      <c r="AB87" s="156"/>
      <c r="AC87" s="156"/>
      <c r="AD87" s="156"/>
    </row>
    <row r="88" spans="1:30" s="289" customFormat="1" ht="12.75">
      <c r="A88" s="156"/>
      <c r="B88" s="284"/>
      <c r="C88" s="157"/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7"/>
      <c r="T88" s="158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</row>
    <row r="89" spans="1:30" s="289" customFormat="1" ht="12.75">
      <c r="A89" s="156"/>
      <c r="B89" s="284"/>
      <c r="C89" s="157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7"/>
      <c r="S89" s="157"/>
      <c r="T89" s="158"/>
      <c r="U89" s="156"/>
      <c r="V89" s="156"/>
      <c r="W89" s="156"/>
      <c r="X89" s="156"/>
      <c r="Y89" s="156"/>
      <c r="Z89" s="156"/>
      <c r="AA89" s="156"/>
      <c r="AB89" s="156"/>
      <c r="AC89" s="156"/>
      <c r="AD89" s="156"/>
    </row>
    <row r="90" spans="1:30" s="289" customFormat="1" ht="12.75">
      <c r="A90" s="156"/>
      <c r="B90" s="284"/>
      <c r="C90" s="157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57"/>
      <c r="S90" s="157"/>
      <c r="T90" s="158"/>
      <c r="U90" s="156"/>
      <c r="V90" s="156"/>
      <c r="W90" s="156"/>
      <c r="X90" s="156"/>
      <c r="Y90" s="156"/>
      <c r="Z90" s="156"/>
      <c r="AA90" s="156"/>
      <c r="AB90" s="156"/>
      <c r="AC90" s="156"/>
      <c r="AD90" s="156"/>
    </row>
    <row r="91" spans="1:30" s="165" customFormat="1" ht="12.75">
      <c r="A91" s="156"/>
      <c r="B91" s="284"/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8"/>
      <c r="U91" s="156"/>
      <c r="V91" s="156"/>
      <c r="W91" s="156"/>
      <c r="X91" s="156"/>
      <c r="Y91" s="156"/>
      <c r="Z91" s="156"/>
      <c r="AA91" s="156"/>
      <c r="AB91" s="156"/>
      <c r="AC91" s="156"/>
      <c r="AD91" s="156"/>
    </row>
    <row r="92" spans="1:30" s="165" customFormat="1" ht="12.75">
      <c r="A92" s="156"/>
      <c r="B92" s="284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8"/>
      <c r="U92" s="156"/>
      <c r="V92" s="156"/>
      <c r="W92" s="156"/>
      <c r="X92" s="156"/>
      <c r="Y92" s="156"/>
      <c r="Z92" s="156"/>
      <c r="AA92" s="156"/>
      <c r="AB92" s="156"/>
      <c r="AC92" s="156"/>
      <c r="AD92" s="156"/>
    </row>
    <row r="93" spans="1:30" s="165" customFormat="1" ht="12.75">
      <c r="A93" s="156"/>
      <c r="B93" s="284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8"/>
      <c r="U93" s="156"/>
      <c r="V93" s="156"/>
      <c r="W93" s="156"/>
      <c r="X93" s="156"/>
      <c r="Y93" s="156"/>
      <c r="Z93" s="156"/>
      <c r="AA93" s="156"/>
      <c r="AB93" s="156"/>
      <c r="AC93" s="156"/>
      <c r="AD93" s="156"/>
    </row>
    <row r="94" spans="1:30" s="165" customFormat="1" ht="12.75">
      <c r="A94" s="156"/>
      <c r="B94" s="284"/>
      <c r="C94" s="157"/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8"/>
      <c r="U94" s="156"/>
      <c r="V94" s="156"/>
      <c r="W94" s="156"/>
      <c r="X94" s="156"/>
      <c r="Y94" s="156"/>
      <c r="Z94" s="156"/>
      <c r="AA94" s="156"/>
      <c r="AB94" s="156"/>
      <c r="AC94" s="156"/>
      <c r="AD94" s="156"/>
    </row>
    <row r="95" spans="1:30" s="165" customFormat="1" ht="12.75">
      <c r="A95" s="156"/>
      <c r="B95" s="284"/>
      <c r="C95" s="157"/>
      <c r="D95" s="157"/>
      <c r="E95" s="157"/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157"/>
      <c r="S95" s="157"/>
      <c r="T95" s="158"/>
      <c r="U95" s="156"/>
      <c r="V95" s="156"/>
      <c r="W95" s="156"/>
      <c r="X95" s="156"/>
      <c r="Y95" s="156"/>
      <c r="Z95" s="156"/>
      <c r="AA95" s="156"/>
      <c r="AB95" s="156"/>
      <c r="AC95" s="156"/>
      <c r="AD95" s="156"/>
    </row>
    <row r="96" spans="1:30" s="165" customFormat="1" ht="12.75">
      <c r="A96" s="156"/>
      <c r="B96" s="284"/>
      <c r="C96" s="157"/>
      <c r="D96" s="157"/>
      <c r="E96" s="157"/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8"/>
      <c r="U96" s="156"/>
      <c r="V96" s="156"/>
      <c r="W96" s="156"/>
      <c r="X96" s="156"/>
      <c r="Y96" s="156"/>
      <c r="Z96" s="156"/>
      <c r="AA96" s="156"/>
      <c r="AB96" s="156"/>
      <c r="AC96" s="156"/>
      <c r="AD96" s="156"/>
    </row>
    <row r="97" spans="1:30" s="165" customFormat="1" ht="12.75">
      <c r="A97" s="156"/>
      <c r="B97" s="284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8"/>
      <c r="U97" s="156"/>
      <c r="V97" s="156"/>
      <c r="W97" s="156"/>
      <c r="X97" s="156"/>
      <c r="Y97" s="156"/>
      <c r="Z97" s="156"/>
      <c r="AA97" s="156"/>
      <c r="AB97" s="156"/>
      <c r="AC97" s="156"/>
      <c r="AD97" s="156"/>
    </row>
    <row r="98" spans="1:30" s="165" customFormat="1" ht="12.75">
      <c r="A98" s="156"/>
      <c r="B98" s="284"/>
      <c r="C98" s="157"/>
      <c r="D98" s="157"/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  <c r="R98" s="157"/>
      <c r="S98" s="157"/>
      <c r="T98" s="158"/>
      <c r="U98" s="156"/>
      <c r="V98" s="156"/>
      <c r="W98" s="156"/>
      <c r="X98" s="156"/>
      <c r="Y98" s="156"/>
      <c r="Z98" s="156"/>
      <c r="AA98" s="156"/>
      <c r="AB98" s="156"/>
      <c r="AC98" s="156"/>
      <c r="AD98" s="156"/>
    </row>
    <row r="99" spans="1:30" s="165" customFormat="1" ht="12.75">
      <c r="A99" s="156"/>
      <c r="B99" s="284"/>
      <c r="C99" s="157"/>
      <c r="D99" s="157"/>
      <c r="E99" s="157"/>
      <c r="F99" s="157"/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157"/>
      <c r="R99" s="157"/>
      <c r="S99" s="157"/>
      <c r="T99" s="158"/>
      <c r="U99" s="156"/>
      <c r="V99" s="156"/>
      <c r="W99" s="156"/>
      <c r="X99" s="156"/>
      <c r="Y99" s="156"/>
      <c r="Z99" s="156"/>
      <c r="AA99" s="156"/>
      <c r="AB99" s="156"/>
      <c r="AC99" s="156"/>
      <c r="AD99" s="156"/>
    </row>
    <row r="100" spans="1:30" s="289" customFormat="1" ht="12.75">
      <c r="A100" s="156"/>
      <c r="B100" s="284"/>
      <c r="C100" s="157"/>
      <c r="D100" s="157"/>
      <c r="E100" s="157"/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  <c r="R100" s="157"/>
      <c r="S100" s="157"/>
      <c r="T100" s="158"/>
      <c r="U100" s="156"/>
      <c r="V100" s="156"/>
      <c r="W100" s="156"/>
      <c r="X100" s="156"/>
      <c r="Y100" s="156"/>
      <c r="Z100" s="156"/>
      <c r="AA100" s="156"/>
      <c r="AB100" s="156"/>
      <c r="AC100" s="156"/>
      <c r="AD100" s="156"/>
    </row>
    <row r="101" spans="1:30" s="289" customFormat="1" ht="12.75">
      <c r="A101" s="156"/>
      <c r="B101" s="284"/>
      <c r="C101" s="157"/>
      <c r="D101" s="157"/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8"/>
      <c r="U101" s="156"/>
      <c r="V101" s="156"/>
      <c r="W101" s="156"/>
      <c r="X101" s="156"/>
      <c r="Y101" s="156"/>
      <c r="Z101" s="156"/>
      <c r="AA101" s="156"/>
      <c r="AB101" s="156"/>
      <c r="AC101" s="156"/>
      <c r="AD101" s="156"/>
    </row>
    <row r="102" spans="1:30" s="289" customFormat="1" ht="12.75">
      <c r="A102" s="156"/>
      <c r="B102" s="284"/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  <c r="T102" s="158"/>
      <c r="U102" s="156"/>
      <c r="V102" s="156"/>
      <c r="W102" s="156"/>
      <c r="X102" s="156"/>
      <c r="Y102" s="156"/>
      <c r="Z102" s="156"/>
      <c r="AA102" s="156"/>
      <c r="AB102" s="156"/>
      <c r="AC102" s="156"/>
      <c r="AD102" s="156"/>
    </row>
    <row r="103" spans="1:30" s="165" customFormat="1" ht="12.75">
      <c r="A103" s="156"/>
      <c r="B103" s="284"/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  <c r="T103" s="158"/>
      <c r="U103" s="156"/>
      <c r="V103" s="156"/>
      <c r="W103" s="156"/>
      <c r="X103" s="156"/>
      <c r="Y103" s="156"/>
      <c r="Z103" s="156"/>
      <c r="AA103" s="156"/>
      <c r="AB103" s="156"/>
      <c r="AC103" s="156"/>
      <c r="AD103" s="156"/>
    </row>
    <row r="104" spans="1:30" s="165" customFormat="1" ht="12.75">
      <c r="A104" s="156"/>
      <c r="B104" s="284"/>
      <c r="C104" s="157"/>
      <c r="D104" s="157"/>
      <c r="E104" s="157"/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  <c r="R104" s="157"/>
      <c r="S104" s="157"/>
      <c r="T104" s="158"/>
      <c r="U104" s="156"/>
      <c r="V104" s="156"/>
      <c r="W104" s="156"/>
      <c r="X104" s="156"/>
      <c r="Y104" s="156"/>
      <c r="Z104" s="156"/>
      <c r="AA104" s="156"/>
      <c r="AB104" s="156"/>
      <c r="AC104" s="156"/>
      <c r="AD104" s="156"/>
    </row>
    <row r="105" spans="1:30" s="165" customFormat="1" ht="12.75">
      <c r="A105" s="156"/>
      <c r="B105" s="284"/>
      <c r="C105" s="157"/>
      <c r="D105" s="157"/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  <c r="R105" s="157"/>
      <c r="S105" s="157"/>
      <c r="T105" s="158"/>
      <c r="U105" s="156"/>
      <c r="V105" s="156"/>
      <c r="W105" s="156"/>
      <c r="X105" s="156"/>
      <c r="Y105" s="156"/>
      <c r="Z105" s="156"/>
      <c r="AA105" s="156"/>
      <c r="AB105" s="156"/>
      <c r="AC105" s="156"/>
      <c r="AD105" s="156"/>
    </row>
    <row r="106" spans="1:30" s="165" customFormat="1" ht="12.75">
      <c r="A106" s="156"/>
      <c r="B106" s="284"/>
      <c r="C106" s="157"/>
      <c r="D106" s="157"/>
      <c r="E106" s="157"/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  <c r="R106" s="157"/>
      <c r="S106" s="157"/>
      <c r="T106" s="158"/>
      <c r="U106" s="156"/>
      <c r="V106" s="156"/>
      <c r="W106" s="156"/>
      <c r="X106" s="156"/>
      <c r="Y106" s="156"/>
      <c r="Z106" s="156"/>
      <c r="AA106" s="156"/>
      <c r="AB106" s="156"/>
      <c r="AC106" s="156"/>
      <c r="AD106" s="156"/>
    </row>
    <row r="107" spans="1:30" s="165" customFormat="1" ht="12.75">
      <c r="A107" s="156"/>
      <c r="B107" s="284"/>
      <c r="C107" s="157"/>
      <c r="D107" s="157"/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  <c r="R107" s="157"/>
      <c r="S107" s="157"/>
      <c r="T107" s="158"/>
      <c r="U107" s="156"/>
      <c r="V107" s="156"/>
      <c r="W107" s="156"/>
      <c r="X107" s="156"/>
      <c r="Y107" s="156"/>
      <c r="Z107" s="156"/>
      <c r="AA107" s="156"/>
      <c r="AB107" s="156"/>
      <c r="AC107" s="156"/>
      <c r="AD107" s="156"/>
    </row>
    <row r="108" spans="1:30" s="165" customFormat="1" ht="12.75">
      <c r="A108" s="156"/>
      <c r="B108" s="284"/>
      <c r="C108" s="157"/>
      <c r="D108" s="157"/>
      <c r="E108" s="157"/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  <c r="R108" s="157"/>
      <c r="S108" s="157"/>
      <c r="T108" s="158"/>
      <c r="U108" s="156"/>
      <c r="V108" s="156"/>
      <c r="W108" s="156"/>
      <c r="X108" s="156"/>
      <c r="Y108" s="156"/>
      <c r="Z108" s="156"/>
      <c r="AA108" s="156"/>
      <c r="AB108" s="156"/>
      <c r="AC108" s="156"/>
      <c r="AD108" s="156"/>
    </row>
    <row r="109" spans="1:30" s="165" customFormat="1" ht="12.75">
      <c r="A109" s="156"/>
      <c r="B109" s="284"/>
      <c r="C109" s="157"/>
      <c r="D109" s="157"/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  <c r="R109" s="157"/>
      <c r="S109" s="157"/>
      <c r="T109" s="158"/>
      <c r="U109" s="156"/>
      <c r="V109" s="156"/>
      <c r="W109" s="156"/>
      <c r="X109" s="156"/>
      <c r="Y109" s="156"/>
      <c r="Z109" s="156"/>
      <c r="AA109" s="156"/>
      <c r="AB109" s="156"/>
      <c r="AC109" s="156"/>
      <c r="AD109" s="156"/>
    </row>
    <row r="110" spans="1:30" s="289" customFormat="1" ht="12.75">
      <c r="A110" s="156"/>
      <c r="B110" s="284"/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8"/>
      <c r="U110" s="156"/>
      <c r="V110" s="156"/>
      <c r="W110" s="156"/>
      <c r="X110" s="156"/>
      <c r="Y110" s="156"/>
      <c r="Z110" s="156"/>
      <c r="AA110" s="156"/>
      <c r="AB110" s="156"/>
      <c r="AC110" s="156"/>
      <c r="AD110" s="156"/>
    </row>
    <row r="111" spans="1:30" s="165" customFormat="1" ht="12.75">
      <c r="A111" s="156"/>
      <c r="B111" s="284"/>
      <c r="C111" s="157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  <c r="S111" s="157"/>
      <c r="T111" s="158"/>
      <c r="U111" s="156"/>
      <c r="V111" s="156"/>
      <c r="W111" s="156"/>
      <c r="X111" s="156"/>
      <c r="Y111" s="156"/>
      <c r="Z111" s="156"/>
      <c r="AA111" s="156"/>
      <c r="AB111" s="156"/>
      <c r="AC111" s="156"/>
      <c r="AD111" s="156"/>
    </row>
    <row r="112" spans="1:30" s="165" customFormat="1" ht="12.75">
      <c r="A112" s="156"/>
      <c r="B112" s="284"/>
      <c r="C112" s="157"/>
      <c r="D112" s="157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  <c r="S112" s="157"/>
      <c r="T112" s="158"/>
      <c r="U112" s="156"/>
      <c r="V112" s="156"/>
      <c r="W112" s="156"/>
      <c r="X112" s="156"/>
      <c r="Y112" s="156"/>
      <c r="Z112" s="156"/>
      <c r="AA112" s="156"/>
      <c r="AB112" s="156"/>
      <c r="AC112" s="156"/>
      <c r="AD112" s="156"/>
    </row>
    <row r="113" spans="1:30" s="165" customFormat="1" ht="12.75">
      <c r="A113" s="156"/>
      <c r="B113" s="284"/>
      <c r="C113" s="157"/>
      <c r="D113" s="157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57"/>
      <c r="S113" s="157"/>
      <c r="T113" s="158"/>
      <c r="U113" s="156"/>
      <c r="V113" s="156"/>
      <c r="W113" s="156"/>
      <c r="X113" s="156"/>
      <c r="Y113" s="156"/>
      <c r="Z113" s="156"/>
      <c r="AA113" s="156"/>
      <c r="AB113" s="156"/>
      <c r="AC113" s="156"/>
      <c r="AD113" s="156"/>
    </row>
    <row r="114" spans="1:30" s="165" customFormat="1" ht="12.75">
      <c r="A114" s="156"/>
      <c r="B114" s="284"/>
      <c r="C114" s="157"/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57"/>
      <c r="S114" s="157"/>
      <c r="T114" s="158"/>
      <c r="U114" s="156"/>
      <c r="V114" s="156"/>
      <c r="W114" s="156"/>
      <c r="X114" s="156"/>
      <c r="Y114" s="156"/>
      <c r="Z114" s="156"/>
      <c r="AA114" s="156"/>
      <c r="AB114" s="156"/>
      <c r="AC114" s="156"/>
      <c r="AD114" s="156"/>
    </row>
    <row r="115" spans="1:30" s="165" customFormat="1" ht="12.75">
      <c r="A115" s="156"/>
      <c r="B115" s="284"/>
      <c r="C115" s="157"/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  <c r="T115" s="158"/>
      <c r="U115" s="156"/>
      <c r="V115" s="156"/>
      <c r="W115" s="156"/>
      <c r="X115" s="156"/>
      <c r="Y115" s="156"/>
      <c r="Z115" s="156"/>
      <c r="AA115" s="156"/>
      <c r="AB115" s="156"/>
      <c r="AC115" s="156"/>
      <c r="AD115" s="156"/>
    </row>
    <row r="116" spans="1:30" s="165" customFormat="1" ht="12.75">
      <c r="A116" s="156"/>
      <c r="B116" s="284"/>
      <c r="C116" s="157"/>
      <c r="D116" s="157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  <c r="T116" s="158"/>
      <c r="U116" s="156"/>
      <c r="V116" s="156"/>
      <c r="W116" s="156"/>
      <c r="X116" s="156"/>
      <c r="Y116" s="156"/>
      <c r="Z116" s="156"/>
      <c r="AA116" s="156"/>
      <c r="AB116" s="156"/>
      <c r="AC116" s="156"/>
      <c r="AD116" s="156"/>
    </row>
    <row r="117" spans="1:30" s="165" customFormat="1" ht="12.75">
      <c r="A117" s="156"/>
      <c r="B117" s="284"/>
      <c r="C117" s="157"/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  <c r="R117" s="157"/>
      <c r="S117" s="157"/>
      <c r="T117" s="158"/>
      <c r="U117" s="156"/>
      <c r="V117" s="156"/>
      <c r="W117" s="156"/>
      <c r="X117" s="156"/>
      <c r="Y117" s="156"/>
      <c r="Z117" s="156"/>
      <c r="AA117" s="156"/>
      <c r="AB117" s="156"/>
      <c r="AC117" s="156"/>
      <c r="AD117" s="156"/>
    </row>
    <row r="118" spans="1:30" s="165" customFormat="1" ht="12.75">
      <c r="A118" s="156"/>
      <c r="B118" s="284"/>
      <c r="C118" s="157"/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  <c r="R118" s="157"/>
      <c r="S118" s="157"/>
      <c r="T118" s="158"/>
      <c r="U118" s="156"/>
      <c r="V118" s="156"/>
      <c r="W118" s="156"/>
      <c r="X118" s="156"/>
      <c r="Y118" s="156"/>
      <c r="Z118" s="156"/>
      <c r="AA118" s="156"/>
      <c r="AB118" s="156"/>
      <c r="AC118" s="156"/>
      <c r="AD118" s="156"/>
    </row>
    <row r="119" spans="1:30" s="165" customFormat="1" ht="12.75">
      <c r="A119" s="156"/>
      <c r="B119" s="284"/>
      <c r="C119" s="157"/>
      <c r="D119" s="157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  <c r="R119" s="157"/>
      <c r="S119" s="157"/>
      <c r="T119" s="158"/>
      <c r="U119" s="156"/>
      <c r="V119" s="156"/>
      <c r="W119" s="156"/>
      <c r="X119" s="156"/>
      <c r="Y119" s="156"/>
      <c r="Z119" s="156"/>
      <c r="AA119" s="156"/>
      <c r="AB119" s="156"/>
      <c r="AC119" s="156"/>
      <c r="AD119" s="156"/>
    </row>
  </sheetData>
  <sheetProtection/>
  <mergeCells count="95">
    <mergeCell ref="A1:B1"/>
    <mergeCell ref="A2:W2"/>
    <mergeCell ref="A3:L3"/>
    <mergeCell ref="A4:A5"/>
    <mergeCell ref="B4:B5"/>
    <mergeCell ref="C4:N4"/>
    <mergeCell ref="O4:R4"/>
    <mergeCell ref="S4:S5"/>
    <mergeCell ref="T4:T5"/>
    <mergeCell ref="U4:W5"/>
    <mergeCell ref="X4:Z5"/>
    <mergeCell ref="AA4:AC5"/>
    <mergeCell ref="AD4:AD5"/>
    <mergeCell ref="AE4:AE5"/>
    <mergeCell ref="A6:B6"/>
    <mergeCell ref="C6:N6"/>
    <mergeCell ref="O6:T6"/>
    <mergeCell ref="U6:AE6"/>
    <mergeCell ref="C7:AE7"/>
    <mergeCell ref="A10:B10"/>
    <mergeCell ref="O10:T10"/>
    <mergeCell ref="U10:AE10"/>
    <mergeCell ref="A11:B11"/>
    <mergeCell ref="O11:T11"/>
    <mergeCell ref="U11:AE11"/>
    <mergeCell ref="A12:B12"/>
    <mergeCell ref="O12:T12"/>
    <mergeCell ref="U12:AE12"/>
    <mergeCell ref="B13:N13"/>
    <mergeCell ref="O13:T13"/>
    <mergeCell ref="U13:AE13"/>
    <mergeCell ref="A19:B19"/>
    <mergeCell ref="O19:T19"/>
    <mergeCell ref="U19:AE19"/>
    <mergeCell ref="A20:B20"/>
    <mergeCell ref="O20:T20"/>
    <mergeCell ref="U20:AE20"/>
    <mergeCell ref="A21:B21"/>
    <mergeCell ref="O21:T21"/>
    <mergeCell ref="U21:AE21"/>
    <mergeCell ref="A22:B22"/>
    <mergeCell ref="C22:N22"/>
    <mergeCell ref="O22:T22"/>
    <mergeCell ref="U22:AE22"/>
    <mergeCell ref="A25:B25"/>
    <mergeCell ref="O25:T25"/>
    <mergeCell ref="U25:AE25"/>
    <mergeCell ref="A26:B26"/>
    <mergeCell ref="O26:T26"/>
    <mergeCell ref="U26:AE26"/>
    <mergeCell ref="A27:B27"/>
    <mergeCell ref="O27:T27"/>
    <mergeCell ref="U27:AE27"/>
    <mergeCell ref="A28:B28"/>
    <mergeCell ref="C28:N28"/>
    <mergeCell ref="O28:T28"/>
    <mergeCell ref="U28:AE28"/>
    <mergeCell ref="A30:B30"/>
    <mergeCell ref="O30:T30"/>
    <mergeCell ref="U30:AE30"/>
    <mergeCell ref="A31:B31"/>
    <mergeCell ref="O31:T31"/>
    <mergeCell ref="U31:AE31"/>
    <mergeCell ref="A32:B32"/>
    <mergeCell ref="O32:T32"/>
    <mergeCell ref="U32:AE32"/>
    <mergeCell ref="A33:B33"/>
    <mergeCell ref="C33:N33"/>
    <mergeCell ref="O33:T33"/>
    <mergeCell ref="U33:AE33"/>
    <mergeCell ref="A37:B37"/>
    <mergeCell ref="O37:T37"/>
    <mergeCell ref="U37:AE37"/>
    <mergeCell ref="A38:B38"/>
    <mergeCell ref="O38:T38"/>
    <mergeCell ref="U38:AE38"/>
    <mergeCell ref="A39:B39"/>
    <mergeCell ref="O39:T39"/>
    <mergeCell ref="U39:AE39"/>
    <mergeCell ref="A40:B40"/>
    <mergeCell ref="C40:N40"/>
    <mergeCell ref="O40:T40"/>
    <mergeCell ref="U40:AE40"/>
    <mergeCell ref="A41:B41"/>
    <mergeCell ref="O41:T41"/>
    <mergeCell ref="U41:AE41"/>
    <mergeCell ref="A42:B42"/>
    <mergeCell ref="O42:T42"/>
    <mergeCell ref="U42:AE42"/>
    <mergeCell ref="A43:B43"/>
    <mergeCell ref="O43:T43"/>
    <mergeCell ref="U43:AE43"/>
    <mergeCell ref="A44:B44"/>
    <mergeCell ref="O44:T44"/>
    <mergeCell ref="U44:AE44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157"/>
  <sheetViews>
    <sheetView zoomScale="110" zoomScaleNormal="110" zoomScalePageLayoutView="0" workbookViewId="0" topLeftCell="A1">
      <pane xSplit="2" ySplit="6" topLeftCell="C7" activePane="bottomRight" state="frozen"/>
      <selection pane="topLeft" activeCell="A37" sqref="A37:B37"/>
      <selection pane="topRight" activeCell="A37" sqref="A37:B37"/>
      <selection pane="bottomLeft" activeCell="A37" sqref="A37:B37"/>
      <selection pane="bottomRight" activeCell="A1" sqref="A1:B1"/>
    </sheetView>
  </sheetViews>
  <sheetFormatPr defaultColWidth="10.7109375" defaultRowHeight="12.75"/>
  <cols>
    <col min="1" max="1" width="17.57421875" style="156" customWidth="1"/>
    <col min="2" max="2" width="84.28125" style="284" customWidth="1"/>
    <col min="3" max="19" width="3.421875" style="157" customWidth="1"/>
    <col min="20" max="20" width="6.421875" style="158" customWidth="1"/>
    <col min="21" max="21" width="3.421875" style="156" customWidth="1"/>
    <col min="22" max="22" width="15.421875" style="286" customWidth="1"/>
    <col min="23" max="23" width="41.140625" style="286" customWidth="1"/>
    <col min="24" max="24" width="3.57421875" style="156" customWidth="1"/>
    <col min="25" max="25" width="15.421875" style="156" customWidth="1"/>
    <col min="26" max="26" width="41.140625" style="156" customWidth="1"/>
    <col min="27" max="27" width="16.421875" style="156" customWidth="1"/>
    <col min="28" max="28" width="15.421875" style="156" customWidth="1"/>
    <col min="29" max="29" width="41.140625" style="156" customWidth="1"/>
    <col min="30" max="30" width="27.421875" style="156" customWidth="1"/>
    <col min="31" max="31" width="84.57421875" style="284" customWidth="1"/>
    <col min="32" max="16384" width="10.7109375" style="284" customWidth="1"/>
  </cols>
  <sheetData>
    <row r="1" spans="1:30" s="158" customFormat="1" ht="25.5">
      <c r="A1" s="534" t="s">
        <v>310</v>
      </c>
      <c r="B1" s="53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5"/>
      <c r="U1" s="155"/>
      <c r="V1" s="333"/>
      <c r="W1" s="333"/>
      <c r="X1" s="156"/>
      <c r="Y1" s="156"/>
      <c r="Z1" s="156"/>
      <c r="AA1" s="156"/>
      <c r="AB1" s="156"/>
      <c r="AC1" s="156"/>
      <c r="AD1" s="157"/>
    </row>
    <row r="2" spans="1:30" s="158" customFormat="1" ht="21" customHeight="1">
      <c r="A2" s="535" t="s">
        <v>509</v>
      </c>
      <c r="B2" s="535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5"/>
      <c r="U2" s="155"/>
      <c r="V2" s="333"/>
      <c r="W2" s="333"/>
      <c r="X2" s="156"/>
      <c r="Y2" s="156"/>
      <c r="Z2" s="156"/>
      <c r="AA2" s="156"/>
      <c r="AB2" s="156"/>
      <c r="AC2" s="156"/>
      <c r="AD2" s="157"/>
    </row>
    <row r="3" spans="1:30" s="158" customFormat="1" ht="21" customHeight="1" thickBot="1">
      <c r="A3" s="536" t="s">
        <v>311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154"/>
      <c r="N3" s="154"/>
      <c r="O3" s="154"/>
      <c r="P3" s="154"/>
      <c r="Q3" s="154"/>
      <c r="R3" s="154"/>
      <c r="S3" s="154"/>
      <c r="T3" s="155"/>
      <c r="U3" s="155"/>
      <c r="V3" s="333"/>
      <c r="W3" s="333"/>
      <c r="X3" s="156"/>
      <c r="Y3" s="156"/>
      <c r="Z3" s="156"/>
      <c r="AA3" s="156"/>
      <c r="AB3" s="156"/>
      <c r="AC3" s="156"/>
      <c r="AD3" s="157"/>
    </row>
    <row r="4" spans="1:31" s="159" customFormat="1" ht="18" customHeight="1" thickTop="1">
      <c r="A4" s="530" t="s">
        <v>1</v>
      </c>
      <c r="B4" s="530" t="s">
        <v>0</v>
      </c>
      <c r="C4" s="532" t="s">
        <v>28</v>
      </c>
      <c r="D4" s="533"/>
      <c r="E4" s="533"/>
      <c r="F4" s="533"/>
      <c r="G4" s="533"/>
      <c r="H4" s="537"/>
      <c r="I4" s="537"/>
      <c r="J4" s="537"/>
      <c r="K4" s="537"/>
      <c r="L4" s="537"/>
      <c r="M4" s="537"/>
      <c r="N4" s="538"/>
      <c r="O4" s="532" t="s">
        <v>29</v>
      </c>
      <c r="P4" s="533"/>
      <c r="Q4" s="533"/>
      <c r="R4" s="533"/>
      <c r="S4" s="526" t="s">
        <v>30</v>
      </c>
      <c r="T4" s="528" t="s">
        <v>31</v>
      </c>
      <c r="U4" s="530" t="s">
        <v>2</v>
      </c>
      <c r="V4" s="530"/>
      <c r="W4" s="530"/>
      <c r="X4" s="530" t="s">
        <v>3</v>
      </c>
      <c r="Y4" s="530"/>
      <c r="Z4" s="530"/>
      <c r="AA4" s="530" t="s">
        <v>8</v>
      </c>
      <c r="AB4" s="530"/>
      <c r="AC4" s="530"/>
      <c r="AD4" s="530" t="s">
        <v>4</v>
      </c>
      <c r="AE4" s="530" t="s">
        <v>240</v>
      </c>
    </row>
    <row r="5" spans="1:31" s="159" customFormat="1" ht="12.75" customHeight="1">
      <c r="A5" s="531"/>
      <c r="B5" s="531"/>
      <c r="C5" s="160">
        <v>1</v>
      </c>
      <c r="D5" s="161">
        <v>2</v>
      </c>
      <c r="E5" s="161">
        <v>3</v>
      </c>
      <c r="F5" s="161">
        <v>4</v>
      </c>
      <c r="G5" s="161">
        <v>5</v>
      </c>
      <c r="H5" s="161">
        <v>6</v>
      </c>
      <c r="I5" s="161">
        <v>7</v>
      </c>
      <c r="J5" s="161">
        <v>8</v>
      </c>
      <c r="K5" s="161">
        <v>9</v>
      </c>
      <c r="L5" s="161">
        <v>10</v>
      </c>
      <c r="M5" s="334">
        <v>11</v>
      </c>
      <c r="N5" s="335">
        <v>12</v>
      </c>
      <c r="O5" s="160" t="s">
        <v>43</v>
      </c>
      <c r="P5" s="161" t="s">
        <v>42</v>
      </c>
      <c r="Q5" s="161" t="s">
        <v>44</v>
      </c>
      <c r="R5" s="161" t="s">
        <v>45</v>
      </c>
      <c r="S5" s="527"/>
      <c r="T5" s="529"/>
      <c r="U5" s="531"/>
      <c r="V5" s="531"/>
      <c r="W5" s="531"/>
      <c r="X5" s="531"/>
      <c r="Y5" s="531"/>
      <c r="Z5" s="531"/>
      <c r="AA5" s="531"/>
      <c r="AB5" s="531"/>
      <c r="AC5" s="531"/>
      <c r="AD5" s="531"/>
      <c r="AE5" s="531"/>
    </row>
    <row r="6" spans="1:31" s="165" customFormat="1" ht="12.75">
      <c r="A6" s="478"/>
      <c r="B6" s="479"/>
      <c r="C6" s="508"/>
      <c r="D6" s="508"/>
      <c r="E6" s="508"/>
      <c r="F6" s="508"/>
      <c r="G6" s="508"/>
      <c r="H6" s="508"/>
      <c r="I6" s="508"/>
      <c r="J6" s="508"/>
      <c r="K6" s="508"/>
      <c r="L6" s="508"/>
      <c r="M6" s="508"/>
      <c r="N6" s="508"/>
      <c r="O6" s="508"/>
      <c r="P6" s="508"/>
      <c r="Q6" s="508"/>
      <c r="R6" s="508"/>
      <c r="S6" s="508"/>
      <c r="T6" s="508"/>
      <c r="U6" s="508"/>
      <c r="V6" s="508"/>
      <c r="W6" s="508"/>
      <c r="X6" s="508"/>
      <c r="Y6" s="508"/>
      <c r="Z6" s="508"/>
      <c r="AA6" s="508"/>
      <c r="AB6" s="508"/>
      <c r="AC6" s="508"/>
      <c r="AD6" s="508"/>
      <c r="AE6" s="525"/>
    </row>
    <row r="7" spans="1:31" s="165" customFormat="1" ht="12.75" customHeight="1">
      <c r="A7" s="257" t="s">
        <v>510</v>
      </c>
      <c r="B7" s="106" t="s">
        <v>511</v>
      </c>
      <c r="C7" s="167"/>
      <c r="D7" s="168"/>
      <c r="E7" s="168"/>
      <c r="F7" s="168"/>
      <c r="G7" s="168"/>
      <c r="H7" s="168"/>
      <c r="I7" s="168" t="s">
        <v>319</v>
      </c>
      <c r="J7" s="168"/>
      <c r="K7" s="168"/>
      <c r="L7" s="168"/>
      <c r="M7" s="168"/>
      <c r="N7" s="228"/>
      <c r="O7" s="171">
        <v>2</v>
      </c>
      <c r="P7" s="172"/>
      <c r="Q7" s="172"/>
      <c r="R7" s="173"/>
      <c r="S7" s="336">
        <v>2</v>
      </c>
      <c r="T7" s="336" t="s">
        <v>75</v>
      </c>
      <c r="U7" s="226" t="s">
        <v>33</v>
      </c>
      <c r="V7" s="261" t="str">
        <f>'Kémiatanár közös rész'!A37</f>
        <v>kk5t1kl1</v>
      </c>
      <c r="W7" s="203" t="str">
        <f>'Kémiatanár közös rész'!B37</f>
        <v>Fizikai kémia kémiatanároknak (2): Kolloidika</v>
      </c>
      <c r="X7" s="263"/>
      <c r="Y7" s="264"/>
      <c r="Z7" s="337"/>
      <c r="AA7" s="263"/>
      <c r="AB7" s="264"/>
      <c r="AC7" s="337"/>
      <c r="AD7" s="338" t="s">
        <v>469</v>
      </c>
      <c r="AE7" s="337" t="s">
        <v>512</v>
      </c>
    </row>
    <row r="8" spans="1:31" s="165" customFormat="1" ht="12.75" customHeight="1">
      <c r="A8" s="257" t="s">
        <v>513</v>
      </c>
      <c r="B8" s="106" t="s">
        <v>514</v>
      </c>
      <c r="C8" s="167"/>
      <c r="D8" s="168"/>
      <c r="E8" s="168"/>
      <c r="F8" s="168"/>
      <c r="G8" s="168"/>
      <c r="H8" s="168"/>
      <c r="I8" s="168" t="s">
        <v>319</v>
      </c>
      <c r="J8" s="168"/>
      <c r="K8" s="168"/>
      <c r="L8" s="168"/>
      <c r="M8" s="168"/>
      <c r="N8" s="228"/>
      <c r="O8" s="171">
        <v>2</v>
      </c>
      <c r="P8" s="172"/>
      <c r="Q8" s="172"/>
      <c r="R8" s="173"/>
      <c r="S8" s="336">
        <v>2</v>
      </c>
      <c r="T8" s="336" t="s">
        <v>75</v>
      </c>
      <c r="U8" s="226" t="s">
        <v>33</v>
      </c>
      <c r="V8" s="261" t="str">
        <f>'Kémiatanár közös rész'!A36</f>
        <v>kk5t1201</v>
      </c>
      <c r="W8" s="203" t="str">
        <f>'Kémiatanár közös rész'!B36</f>
        <v>Fizikai kémia kémiatanároknak (1) </v>
      </c>
      <c r="X8" s="263"/>
      <c r="Y8" s="264"/>
      <c r="Z8" s="337"/>
      <c r="AA8" s="263"/>
      <c r="AB8" s="264"/>
      <c r="AC8" s="337"/>
      <c r="AD8" s="300" t="s">
        <v>457</v>
      </c>
      <c r="AE8" s="337" t="s">
        <v>515</v>
      </c>
    </row>
    <row r="9" spans="1:31" s="165" customFormat="1" ht="12.75" customHeight="1">
      <c r="A9" s="210" t="s">
        <v>516</v>
      </c>
      <c r="B9" s="339" t="s">
        <v>517</v>
      </c>
      <c r="C9" s="340"/>
      <c r="D9" s="341"/>
      <c r="E9" s="341"/>
      <c r="F9" s="341"/>
      <c r="G9" s="341"/>
      <c r="H9" s="168" t="s">
        <v>319</v>
      </c>
      <c r="I9" s="172"/>
      <c r="J9" s="172"/>
      <c r="K9" s="172"/>
      <c r="L9" s="172"/>
      <c r="M9" s="168"/>
      <c r="N9" s="228"/>
      <c r="O9" s="171">
        <v>2</v>
      </c>
      <c r="P9" s="172"/>
      <c r="Q9" s="172"/>
      <c r="R9" s="173"/>
      <c r="S9" s="336">
        <v>2</v>
      </c>
      <c r="T9" s="336" t="s">
        <v>75</v>
      </c>
      <c r="U9" s="171" t="s">
        <v>33</v>
      </c>
      <c r="V9" s="246" t="str">
        <f>'Kémiatanár közös rész'!A36</f>
        <v>kk5t1201</v>
      </c>
      <c r="W9" s="203" t="str">
        <f>'Kémiatanár közös rész'!B36</f>
        <v>Fizikai kémia kémiatanároknak (1) </v>
      </c>
      <c r="X9" s="263"/>
      <c r="Y9" s="264"/>
      <c r="Z9" s="265"/>
      <c r="AA9" s="263"/>
      <c r="AB9" s="264"/>
      <c r="AC9" s="265"/>
      <c r="AD9" s="300" t="s">
        <v>457</v>
      </c>
      <c r="AE9" s="337" t="s">
        <v>518</v>
      </c>
    </row>
    <row r="10" spans="1:31" s="165" customFormat="1" ht="12.75" customHeight="1">
      <c r="A10" s="342" t="s">
        <v>519</v>
      </c>
      <c r="B10" s="339" t="s">
        <v>520</v>
      </c>
      <c r="C10" s="340"/>
      <c r="D10" s="341"/>
      <c r="E10" s="341"/>
      <c r="F10" s="341"/>
      <c r="G10" s="341"/>
      <c r="H10" s="341"/>
      <c r="I10" s="168" t="s">
        <v>319</v>
      </c>
      <c r="J10" s="341"/>
      <c r="K10" s="341"/>
      <c r="L10" s="168"/>
      <c r="M10" s="168"/>
      <c r="N10" s="228"/>
      <c r="O10" s="171">
        <v>2</v>
      </c>
      <c r="P10" s="172"/>
      <c r="Q10" s="172"/>
      <c r="R10" s="173"/>
      <c r="S10" s="336">
        <v>2</v>
      </c>
      <c r="T10" s="336" t="s">
        <v>75</v>
      </c>
      <c r="U10" s="226" t="s">
        <v>33</v>
      </c>
      <c r="V10" s="261" t="str">
        <f>'Kémiatanár közös rész'!A36</f>
        <v>kk5t1201</v>
      </c>
      <c r="W10" s="203" t="str">
        <f>'Kémiatanár közös rész'!B36</f>
        <v>Fizikai kémia kémiatanároknak (1) </v>
      </c>
      <c r="X10" s="263"/>
      <c r="Y10" s="264"/>
      <c r="Z10" s="265"/>
      <c r="AA10" s="263"/>
      <c r="AB10" s="264"/>
      <c r="AC10" s="265"/>
      <c r="AD10" s="300" t="s">
        <v>457</v>
      </c>
      <c r="AE10" s="337" t="s">
        <v>521</v>
      </c>
    </row>
    <row r="11" spans="1:31" s="165" customFormat="1" ht="12.75" customHeight="1">
      <c r="A11" s="294" t="s">
        <v>522</v>
      </c>
      <c r="B11" s="343" t="s">
        <v>523</v>
      </c>
      <c r="C11" s="167"/>
      <c r="D11" s="168"/>
      <c r="E11" s="168"/>
      <c r="F11" s="168"/>
      <c r="G11" s="168"/>
      <c r="H11" s="168" t="s">
        <v>319</v>
      </c>
      <c r="I11" s="168"/>
      <c r="J11" s="168"/>
      <c r="K11" s="168"/>
      <c r="L11" s="168"/>
      <c r="M11" s="168"/>
      <c r="N11" s="228"/>
      <c r="O11" s="171"/>
      <c r="P11" s="172"/>
      <c r="Q11" s="172">
        <v>4</v>
      </c>
      <c r="R11" s="173"/>
      <c r="S11" s="336">
        <v>4</v>
      </c>
      <c r="T11" s="336" t="s">
        <v>78</v>
      </c>
      <c r="U11" s="226" t="s">
        <v>33</v>
      </c>
      <c r="V11" s="261" t="str">
        <f>'Kémiatanár közös rész'!A38</f>
        <v>kk5t4fzp</v>
      </c>
      <c r="W11" s="203" t="str">
        <f>'Kémiatanár közös rész'!B38</f>
        <v>Fizikai kémia labor kémiatanároknak (1)</v>
      </c>
      <c r="X11" s="263"/>
      <c r="Y11" s="264"/>
      <c r="Z11" s="265"/>
      <c r="AA11" s="263"/>
      <c r="AB11" s="264"/>
      <c r="AC11" s="265"/>
      <c r="AD11" s="300" t="s">
        <v>314</v>
      </c>
      <c r="AE11" s="307" t="s">
        <v>524</v>
      </c>
    </row>
    <row r="12" spans="1:31" s="165" customFormat="1" ht="12.75" customHeight="1">
      <c r="A12" s="294" t="s">
        <v>525</v>
      </c>
      <c r="B12" s="343" t="s">
        <v>526</v>
      </c>
      <c r="C12" s="167"/>
      <c r="D12" s="168"/>
      <c r="E12" s="168"/>
      <c r="F12" s="168"/>
      <c r="G12" s="168" t="s">
        <v>319</v>
      </c>
      <c r="H12" s="168"/>
      <c r="I12" s="168"/>
      <c r="J12" s="168"/>
      <c r="K12" s="168"/>
      <c r="L12" s="168"/>
      <c r="M12" s="168"/>
      <c r="N12" s="228"/>
      <c r="O12" s="171">
        <v>2</v>
      </c>
      <c r="P12" s="172"/>
      <c r="Q12" s="172"/>
      <c r="R12" s="173"/>
      <c r="S12" s="336">
        <v>3</v>
      </c>
      <c r="T12" s="336" t="s">
        <v>75</v>
      </c>
      <c r="U12" s="226" t="s">
        <v>33</v>
      </c>
      <c r="V12" s="261" t="str">
        <f>'Kémiatanár közös rész'!A31</f>
        <v>kk5t1en2</v>
      </c>
      <c r="W12" s="203" t="str">
        <f>'Kémiatanár közös rész'!B31</f>
        <v>Szervetlen kémia kémiatanároknak (2)</v>
      </c>
      <c r="X12" s="226" t="s">
        <v>33</v>
      </c>
      <c r="Y12" s="261" t="str">
        <f>'Kémiatanár közös rész'!A33</f>
        <v>szekemk17ea</v>
      </c>
      <c r="Z12" s="261" t="str">
        <f>'Kémiatanár közös rész'!B33</f>
        <v>Szerves és természetes szénvegyületek kémiája EA</v>
      </c>
      <c r="AA12" s="263"/>
      <c r="AB12" s="264"/>
      <c r="AC12" s="265"/>
      <c r="AD12" s="300" t="s">
        <v>349</v>
      </c>
      <c r="AE12" s="344" t="s">
        <v>527</v>
      </c>
    </row>
    <row r="13" spans="1:31" s="165" customFormat="1" ht="12.75" customHeight="1">
      <c r="A13" s="345" t="s">
        <v>528</v>
      </c>
      <c r="B13" s="346" t="s">
        <v>529</v>
      </c>
      <c r="C13" s="167"/>
      <c r="D13" s="168"/>
      <c r="E13" s="168"/>
      <c r="F13" s="168"/>
      <c r="G13" s="168"/>
      <c r="H13" s="168" t="s">
        <v>319</v>
      </c>
      <c r="I13" s="168"/>
      <c r="J13" s="168"/>
      <c r="K13" s="168"/>
      <c r="L13" s="168"/>
      <c r="M13" s="168"/>
      <c r="N13" s="228"/>
      <c r="O13" s="171"/>
      <c r="P13" s="172"/>
      <c r="Q13" s="172">
        <v>4</v>
      </c>
      <c r="R13" s="347"/>
      <c r="S13" s="336">
        <v>6</v>
      </c>
      <c r="T13" s="336" t="s">
        <v>78</v>
      </c>
      <c r="U13" s="229" t="s">
        <v>33</v>
      </c>
      <c r="V13" s="348" t="str">
        <f>A12</f>
        <v>femorgtank18eo</v>
      </c>
      <c r="W13" s="203" t="str">
        <f>B12</f>
        <v>Fémorganikus kémia kémiatanároknak</v>
      </c>
      <c r="X13" s="349"/>
      <c r="Y13" s="350"/>
      <c r="Z13" s="351"/>
      <c r="AA13" s="349"/>
      <c r="AB13" s="350"/>
      <c r="AC13" s="352"/>
      <c r="AD13" s="300" t="s">
        <v>349</v>
      </c>
      <c r="AE13" s="353" t="s">
        <v>530</v>
      </c>
    </row>
    <row r="14" spans="1:31" s="165" customFormat="1" ht="12.75" customHeight="1">
      <c r="A14" s="257" t="s">
        <v>531</v>
      </c>
      <c r="B14" s="354" t="s">
        <v>532</v>
      </c>
      <c r="C14" s="167"/>
      <c r="D14" s="168"/>
      <c r="E14" s="168"/>
      <c r="F14" s="168"/>
      <c r="G14" s="168"/>
      <c r="H14" s="168" t="s">
        <v>319</v>
      </c>
      <c r="I14" s="168"/>
      <c r="J14" s="168"/>
      <c r="K14" s="168"/>
      <c r="L14" s="168"/>
      <c r="M14" s="168"/>
      <c r="N14" s="228"/>
      <c r="O14" s="171"/>
      <c r="P14" s="172"/>
      <c r="Q14" s="172">
        <v>5</v>
      </c>
      <c r="R14" s="173"/>
      <c r="S14" s="336">
        <v>7</v>
      </c>
      <c r="T14" s="336" t="s">
        <v>78</v>
      </c>
      <c r="U14" s="229" t="s">
        <v>33</v>
      </c>
      <c r="V14" s="246" t="str">
        <f>'Kémiatanár közös rész'!A38</f>
        <v>kk5t4fzp</v>
      </c>
      <c r="W14" s="203" t="str">
        <f>'Kémiatanár közös rész'!B38</f>
        <v>Fizikai kémia labor kémiatanároknak (1)</v>
      </c>
      <c r="X14" s="349"/>
      <c r="Y14" s="350"/>
      <c r="Z14" s="352"/>
      <c r="AA14" s="349"/>
      <c r="AB14" s="350"/>
      <c r="AC14" s="352"/>
      <c r="AD14" s="300" t="s">
        <v>383</v>
      </c>
      <c r="AE14" s="353" t="s">
        <v>533</v>
      </c>
    </row>
    <row r="15" spans="1:31" s="165" customFormat="1" ht="12.75" customHeight="1">
      <c r="A15" s="210" t="s">
        <v>534</v>
      </c>
      <c r="B15" s="354" t="s">
        <v>535</v>
      </c>
      <c r="C15" s="355"/>
      <c r="D15" s="168"/>
      <c r="E15" s="168"/>
      <c r="F15" s="168"/>
      <c r="G15" s="168"/>
      <c r="H15" s="168" t="s">
        <v>319</v>
      </c>
      <c r="I15" s="168"/>
      <c r="J15" s="168"/>
      <c r="K15" s="168"/>
      <c r="L15" s="168"/>
      <c r="M15" s="168"/>
      <c r="N15" s="228"/>
      <c r="O15" s="171">
        <v>2</v>
      </c>
      <c r="P15" s="172"/>
      <c r="Q15" s="172"/>
      <c r="R15" s="173"/>
      <c r="S15" s="336">
        <v>2</v>
      </c>
      <c r="T15" s="336" t="s">
        <v>75</v>
      </c>
      <c r="U15" s="229"/>
      <c r="V15" s="246"/>
      <c r="W15" s="203"/>
      <c r="X15" s="349"/>
      <c r="Y15" s="350"/>
      <c r="Z15" s="352"/>
      <c r="AA15" s="349"/>
      <c r="AB15" s="350"/>
      <c r="AC15" s="352"/>
      <c r="AD15" s="300" t="s">
        <v>383</v>
      </c>
      <c r="AE15" s="353" t="s">
        <v>536</v>
      </c>
    </row>
    <row r="16" spans="1:31" s="165" customFormat="1" ht="12.75" customHeight="1">
      <c r="A16" s="257" t="s">
        <v>537</v>
      </c>
      <c r="B16" s="354" t="s">
        <v>538</v>
      </c>
      <c r="C16" s="172"/>
      <c r="D16" s="172" t="s">
        <v>319</v>
      </c>
      <c r="E16" s="168"/>
      <c r="F16" s="168"/>
      <c r="G16" s="168"/>
      <c r="H16" s="168"/>
      <c r="I16" s="168"/>
      <c r="J16" s="341"/>
      <c r="K16" s="168"/>
      <c r="L16" s="168"/>
      <c r="M16" s="168"/>
      <c r="N16" s="228"/>
      <c r="O16" s="171"/>
      <c r="P16" s="172">
        <v>2</v>
      </c>
      <c r="Q16" s="172"/>
      <c r="R16" s="173"/>
      <c r="S16" s="336">
        <v>2</v>
      </c>
      <c r="T16" s="336" t="s">
        <v>78</v>
      </c>
      <c r="U16" s="263"/>
      <c r="V16" s="338"/>
      <c r="W16" s="356"/>
      <c r="X16" s="263"/>
      <c r="Y16" s="264"/>
      <c r="Z16" s="265"/>
      <c r="AA16" s="263"/>
      <c r="AB16" s="264"/>
      <c r="AC16" s="265"/>
      <c r="AD16" s="300" t="s">
        <v>539</v>
      </c>
      <c r="AE16" s="307" t="s">
        <v>540</v>
      </c>
    </row>
    <row r="17" spans="1:31" s="165" customFormat="1" ht="12.75" customHeight="1">
      <c r="A17" s="257" t="s">
        <v>541</v>
      </c>
      <c r="B17" s="354" t="s">
        <v>542</v>
      </c>
      <c r="C17" s="168" t="s">
        <v>319</v>
      </c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228"/>
      <c r="O17" s="171">
        <v>2</v>
      </c>
      <c r="P17" s="172"/>
      <c r="Q17" s="172"/>
      <c r="R17" s="173"/>
      <c r="S17" s="336">
        <v>3</v>
      </c>
      <c r="T17" s="336" t="s">
        <v>75</v>
      </c>
      <c r="U17" s="171"/>
      <c r="V17" s="246"/>
      <c r="W17" s="357"/>
      <c r="X17" s="171"/>
      <c r="Y17" s="172"/>
      <c r="Z17" s="175"/>
      <c r="AA17" s="263"/>
      <c r="AB17" s="264"/>
      <c r="AC17" s="265"/>
      <c r="AD17" s="300" t="s">
        <v>543</v>
      </c>
      <c r="AE17" s="307" t="s">
        <v>544</v>
      </c>
    </row>
    <row r="18" spans="1:31" s="165" customFormat="1" ht="12.75" customHeight="1">
      <c r="A18" s="358" t="s">
        <v>545</v>
      </c>
      <c r="B18" s="354" t="s">
        <v>546</v>
      </c>
      <c r="C18" s="340"/>
      <c r="D18" s="341"/>
      <c r="E18" s="341"/>
      <c r="F18" s="341"/>
      <c r="G18" s="341"/>
      <c r="H18" s="341"/>
      <c r="I18" s="341"/>
      <c r="J18" s="341"/>
      <c r="K18" s="341"/>
      <c r="L18" s="168" t="s">
        <v>319</v>
      </c>
      <c r="M18" s="168"/>
      <c r="N18" s="228"/>
      <c r="O18" s="171">
        <v>2</v>
      </c>
      <c r="P18" s="172"/>
      <c r="Q18" s="172"/>
      <c r="R18" s="173"/>
      <c r="S18" s="336">
        <v>2</v>
      </c>
      <c r="T18" s="336" t="s">
        <v>75</v>
      </c>
      <c r="U18" s="226" t="s">
        <v>33</v>
      </c>
      <c r="V18" s="261" t="str">
        <f>'Kémiatanár középiskolai'!A17</f>
        <v>kemanyagtk17ea</v>
      </c>
      <c r="W18" s="247" t="str">
        <f>'Kémiatanár középiskolai'!B17</f>
        <v>Kémiai anyagtudomány és polimer kémia</v>
      </c>
      <c r="X18" s="263"/>
      <c r="Y18" s="264"/>
      <c r="Z18" s="265"/>
      <c r="AA18" s="263"/>
      <c r="AB18" s="264"/>
      <c r="AC18" s="265"/>
      <c r="AD18" s="300" t="s">
        <v>469</v>
      </c>
      <c r="AE18" s="307" t="s">
        <v>547</v>
      </c>
    </row>
    <row r="19" spans="1:31" s="165" customFormat="1" ht="12.75" customHeight="1">
      <c r="A19" s="257" t="s">
        <v>548</v>
      </c>
      <c r="B19" s="354" t="s">
        <v>549</v>
      </c>
      <c r="C19" s="167"/>
      <c r="D19" s="172" t="s">
        <v>319</v>
      </c>
      <c r="E19" s="172"/>
      <c r="F19" s="172"/>
      <c r="G19" s="168"/>
      <c r="H19" s="168"/>
      <c r="I19" s="168"/>
      <c r="J19" s="168"/>
      <c r="K19" s="168"/>
      <c r="L19" s="168"/>
      <c r="M19" s="168"/>
      <c r="N19" s="228"/>
      <c r="O19" s="171">
        <v>2</v>
      </c>
      <c r="P19" s="172"/>
      <c r="Q19" s="172"/>
      <c r="R19" s="173"/>
      <c r="S19" s="336">
        <v>2</v>
      </c>
      <c r="T19" s="336" t="s">
        <v>75</v>
      </c>
      <c r="U19" s="171"/>
      <c r="V19" s="246"/>
      <c r="W19" s="359"/>
      <c r="X19" s="263"/>
      <c r="Y19" s="264"/>
      <c r="Z19" s="265"/>
      <c r="AA19" s="263"/>
      <c r="AB19" s="264"/>
      <c r="AC19" s="265"/>
      <c r="AD19" s="360" t="s">
        <v>408</v>
      </c>
      <c r="AE19" s="361" t="s">
        <v>550</v>
      </c>
    </row>
    <row r="20" spans="1:31" s="165" customFormat="1" ht="12.75" customHeight="1">
      <c r="A20" s="257" t="s">
        <v>551</v>
      </c>
      <c r="B20" s="106" t="s">
        <v>552</v>
      </c>
      <c r="C20" s="340"/>
      <c r="D20" s="341"/>
      <c r="E20" s="341"/>
      <c r="F20" s="341"/>
      <c r="G20" s="341"/>
      <c r="H20" s="341"/>
      <c r="I20" s="341"/>
      <c r="J20" s="341"/>
      <c r="K20" s="341"/>
      <c r="L20" s="168" t="s">
        <v>319</v>
      </c>
      <c r="M20" s="341"/>
      <c r="N20" s="362"/>
      <c r="O20" s="171">
        <v>2</v>
      </c>
      <c r="P20" s="172"/>
      <c r="Q20" s="172"/>
      <c r="R20" s="173"/>
      <c r="S20" s="336">
        <v>2</v>
      </c>
      <c r="T20" s="336" t="s">
        <v>75</v>
      </c>
      <c r="U20" s="226" t="s">
        <v>33</v>
      </c>
      <c r="V20" s="261" t="str">
        <f>'Kémiatanár általános iskolai'!A16</f>
        <v>kemanyagtk17ea</v>
      </c>
      <c r="W20" s="363" t="str">
        <f>'Kémiatanár általános iskolai'!B16</f>
        <v>Kémiai anyagtudomány és polimer kémia</v>
      </c>
      <c r="X20" s="263"/>
      <c r="Y20" s="264"/>
      <c r="Z20" s="337"/>
      <c r="AA20" s="263"/>
      <c r="AB20" s="264"/>
      <c r="AC20" s="337"/>
      <c r="AD20" s="300" t="s">
        <v>469</v>
      </c>
      <c r="AE20" s="337" t="s">
        <v>553</v>
      </c>
    </row>
    <row r="21" spans="1:31" s="165" customFormat="1" ht="12.75" customHeight="1">
      <c r="A21" s="210" t="s">
        <v>554</v>
      </c>
      <c r="B21" s="364" t="s">
        <v>555</v>
      </c>
      <c r="C21" s="340"/>
      <c r="D21" s="341"/>
      <c r="E21" s="168" t="s">
        <v>319</v>
      </c>
      <c r="F21" s="168"/>
      <c r="G21" s="168"/>
      <c r="H21" s="168"/>
      <c r="I21" s="168"/>
      <c r="J21" s="168"/>
      <c r="K21" s="168"/>
      <c r="L21" s="168"/>
      <c r="M21" s="168"/>
      <c r="N21" s="228"/>
      <c r="O21" s="171"/>
      <c r="P21" s="172">
        <v>2</v>
      </c>
      <c r="Q21" s="172"/>
      <c r="R21" s="173"/>
      <c r="S21" s="336">
        <v>2</v>
      </c>
      <c r="T21" s="336" t="s">
        <v>78</v>
      </c>
      <c r="U21" s="365"/>
      <c r="V21" s="366"/>
      <c r="W21" s="367"/>
      <c r="X21" s="365"/>
      <c r="Y21" s="368"/>
      <c r="Z21" s="369"/>
      <c r="AA21" s="365"/>
      <c r="AB21" s="368"/>
      <c r="AC21" s="369"/>
      <c r="AD21" s="308" t="s">
        <v>376</v>
      </c>
      <c r="AE21" s="370" t="s">
        <v>556</v>
      </c>
    </row>
    <row r="22" spans="1:31" s="165" customFormat="1" ht="12.75" customHeight="1">
      <c r="A22" s="371" t="s">
        <v>557</v>
      </c>
      <c r="B22" s="372" t="s">
        <v>558</v>
      </c>
      <c r="C22" s="340"/>
      <c r="D22" s="341"/>
      <c r="E22" s="168"/>
      <c r="F22" s="168"/>
      <c r="G22" s="168"/>
      <c r="H22" s="168"/>
      <c r="I22" s="168" t="s">
        <v>319</v>
      </c>
      <c r="J22" s="373"/>
      <c r="K22" s="373"/>
      <c r="L22" s="373"/>
      <c r="M22" s="168"/>
      <c r="N22" s="228"/>
      <c r="O22" s="374">
        <v>2</v>
      </c>
      <c r="P22" s="375"/>
      <c r="Q22" s="375"/>
      <c r="R22" s="376"/>
      <c r="S22" s="377">
        <v>3</v>
      </c>
      <c r="T22" s="336" t="s">
        <v>75</v>
      </c>
      <c r="U22" s="263"/>
      <c r="V22" s="338"/>
      <c r="W22" s="307"/>
      <c r="X22" s="263"/>
      <c r="Y22" s="264"/>
      <c r="Z22" s="337"/>
      <c r="AA22" s="263"/>
      <c r="AB22" s="264"/>
      <c r="AC22" s="337"/>
      <c r="AD22" s="378" t="s">
        <v>559</v>
      </c>
      <c r="AE22" s="379" t="s">
        <v>560</v>
      </c>
    </row>
    <row r="23" spans="1:31" s="165" customFormat="1" ht="12.75" customHeight="1">
      <c r="A23" s="371" t="s">
        <v>561</v>
      </c>
      <c r="B23" s="372" t="s">
        <v>562</v>
      </c>
      <c r="C23" s="340"/>
      <c r="D23" s="172" t="s">
        <v>319</v>
      </c>
      <c r="E23" s="172"/>
      <c r="F23" s="172"/>
      <c r="G23" s="172"/>
      <c r="H23" s="172"/>
      <c r="I23" s="380"/>
      <c r="J23" s="172"/>
      <c r="K23" s="373"/>
      <c r="L23" s="373"/>
      <c r="M23" s="168"/>
      <c r="N23" s="228"/>
      <c r="O23" s="374">
        <v>2</v>
      </c>
      <c r="P23" s="375"/>
      <c r="Q23" s="375"/>
      <c r="R23" s="376"/>
      <c r="S23" s="377">
        <v>3</v>
      </c>
      <c r="T23" s="336" t="s">
        <v>75</v>
      </c>
      <c r="U23" s="171"/>
      <c r="V23" s="246"/>
      <c r="W23" s="247"/>
      <c r="X23" s="263"/>
      <c r="Y23" s="264"/>
      <c r="Z23" s="265"/>
      <c r="AA23" s="263"/>
      <c r="AB23" s="264"/>
      <c r="AC23" s="265"/>
      <c r="AD23" s="378" t="s">
        <v>563</v>
      </c>
      <c r="AE23" s="381" t="s">
        <v>564</v>
      </c>
    </row>
    <row r="24" spans="1:31" s="165" customFormat="1" ht="12.75" customHeight="1">
      <c r="A24" s="371" t="s">
        <v>565</v>
      </c>
      <c r="B24" s="372" t="s">
        <v>566</v>
      </c>
      <c r="C24" s="340"/>
      <c r="D24" s="341"/>
      <c r="E24" s="172" t="s">
        <v>319</v>
      </c>
      <c r="F24" s="172"/>
      <c r="G24" s="172"/>
      <c r="H24" s="172"/>
      <c r="I24" s="172"/>
      <c r="J24" s="373"/>
      <c r="K24" s="373"/>
      <c r="L24" s="373"/>
      <c r="M24" s="168"/>
      <c r="N24" s="228"/>
      <c r="O24" s="374">
        <v>2</v>
      </c>
      <c r="P24" s="375"/>
      <c r="Q24" s="375"/>
      <c r="R24" s="376"/>
      <c r="S24" s="377">
        <v>3</v>
      </c>
      <c r="T24" s="336" t="s">
        <v>75</v>
      </c>
      <c r="U24" s="263"/>
      <c r="V24" s="338"/>
      <c r="W24" s="307"/>
      <c r="X24" s="263"/>
      <c r="Y24" s="264"/>
      <c r="Z24" s="265"/>
      <c r="AA24" s="263"/>
      <c r="AB24" s="264"/>
      <c r="AC24" s="265"/>
      <c r="AD24" s="382" t="s">
        <v>567</v>
      </c>
      <c r="AE24" s="379" t="s">
        <v>568</v>
      </c>
    </row>
    <row r="25" spans="1:31" s="165" customFormat="1" ht="12.75" customHeight="1">
      <c r="A25" s="371" t="s">
        <v>569</v>
      </c>
      <c r="B25" s="372" t="s">
        <v>570</v>
      </c>
      <c r="C25" s="340"/>
      <c r="D25" s="341"/>
      <c r="E25" s="168"/>
      <c r="F25" s="168"/>
      <c r="G25" s="168"/>
      <c r="H25" s="168"/>
      <c r="I25" s="383"/>
      <c r="J25" s="168" t="s">
        <v>319</v>
      </c>
      <c r="K25" s="373"/>
      <c r="L25" s="373"/>
      <c r="M25" s="168"/>
      <c r="N25" s="228"/>
      <c r="O25" s="374"/>
      <c r="P25" s="375">
        <v>2</v>
      </c>
      <c r="Q25" s="375"/>
      <c r="R25" s="376"/>
      <c r="S25" s="377">
        <v>3</v>
      </c>
      <c r="T25" s="336" t="s">
        <v>78</v>
      </c>
      <c r="U25" s="263"/>
      <c r="V25" s="338"/>
      <c r="W25" s="307"/>
      <c r="X25" s="263"/>
      <c r="Y25" s="264"/>
      <c r="Z25" s="265"/>
      <c r="AA25" s="263"/>
      <c r="AB25" s="264"/>
      <c r="AC25" s="265"/>
      <c r="AD25" s="382" t="s">
        <v>571</v>
      </c>
      <c r="AE25" s="379" t="s">
        <v>572</v>
      </c>
    </row>
    <row r="26" spans="1:31" s="165" customFormat="1" ht="12.75" customHeight="1">
      <c r="A26" s="371" t="s">
        <v>573</v>
      </c>
      <c r="B26" s="372" t="s">
        <v>574</v>
      </c>
      <c r="C26" s="340"/>
      <c r="D26" s="341"/>
      <c r="E26" s="168"/>
      <c r="F26" s="168"/>
      <c r="G26" s="168"/>
      <c r="H26" s="168"/>
      <c r="I26" s="168" t="s">
        <v>319</v>
      </c>
      <c r="J26" s="373"/>
      <c r="K26" s="373"/>
      <c r="L26" s="373"/>
      <c r="M26" s="168"/>
      <c r="N26" s="228"/>
      <c r="O26" s="374">
        <v>2</v>
      </c>
      <c r="P26" s="375"/>
      <c r="Q26" s="375"/>
      <c r="R26" s="376"/>
      <c r="S26" s="377">
        <v>3</v>
      </c>
      <c r="T26" s="336" t="s">
        <v>75</v>
      </c>
      <c r="U26" s="263"/>
      <c r="V26" s="338"/>
      <c r="W26" s="307"/>
      <c r="X26" s="263"/>
      <c r="Y26" s="264"/>
      <c r="Z26" s="265"/>
      <c r="AA26" s="263"/>
      <c r="AB26" s="264"/>
      <c r="AC26" s="265"/>
      <c r="AD26" s="382" t="s">
        <v>575</v>
      </c>
      <c r="AE26" s="384" t="s">
        <v>576</v>
      </c>
    </row>
    <row r="27" spans="1:31" s="165" customFormat="1" ht="12.75" customHeight="1">
      <c r="A27" s="371" t="s">
        <v>577</v>
      </c>
      <c r="B27" s="385" t="s">
        <v>578</v>
      </c>
      <c r="C27" s="340"/>
      <c r="D27" s="341"/>
      <c r="E27" s="168"/>
      <c r="F27" s="168"/>
      <c r="G27" s="168"/>
      <c r="H27" s="168"/>
      <c r="I27" s="168" t="s">
        <v>319</v>
      </c>
      <c r="J27" s="373"/>
      <c r="K27" s="373"/>
      <c r="L27" s="373"/>
      <c r="M27" s="168"/>
      <c r="N27" s="228"/>
      <c r="O27" s="374">
        <v>2</v>
      </c>
      <c r="P27" s="375"/>
      <c r="Q27" s="375"/>
      <c r="R27" s="376"/>
      <c r="S27" s="377">
        <v>3</v>
      </c>
      <c r="T27" s="336" t="s">
        <v>75</v>
      </c>
      <c r="U27" s="349"/>
      <c r="V27" s="386"/>
      <c r="W27" s="353"/>
      <c r="X27" s="349"/>
      <c r="Y27" s="350"/>
      <c r="Z27" s="352"/>
      <c r="AA27" s="349"/>
      <c r="AB27" s="350"/>
      <c r="AC27" s="352"/>
      <c r="AD27" s="382" t="s">
        <v>457</v>
      </c>
      <c r="AE27" s="387" t="s">
        <v>579</v>
      </c>
    </row>
    <row r="28" spans="1:31" s="165" customFormat="1" ht="12.75" customHeight="1">
      <c r="A28" s="371" t="s">
        <v>580</v>
      </c>
      <c r="B28" s="372" t="s">
        <v>581</v>
      </c>
      <c r="C28" s="340"/>
      <c r="D28" s="341"/>
      <c r="E28" s="168"/>
      <c r="F28" s="168"/>
      <c r="G28" s="168"/>
      <c r="H28" s="168"/>
      <c r="I28" s="383"/>
      <c r="J28" s="168" t="s">
        <v>319</v>
      </c>
      <c r="K28" s="373"/>
      <c r="L28" s="373"/>
      <c r="M28" s="168"/>
      <c r="N28" s="228"/>
      <c r="O28" s="374">
        <v>2</v>
      </c>
      <c r="P28" s="375"/>
      <c r="Q28" s="375"/>
      <c r="R28" s="376"/>
      <c r="S28" s="377">
        <v>3</v>
      </c>
      <c r="T28" s="336" t="s">
        <v>75</v>
      </c>
      <c r="U28" s="349"/>
      <c r="V28" s="246"/>
      <c r="W28" s="247"/>
      <c r="X28" s="349"/>
      <c r="Y28" s="350"/>
      <c r="Z28" s="352"/>
      <c r="AA28" s="349"/>
      <c r="AB28" s="350"/>
      <c r="AC28" s="352"/>
      <c r="AD28" s="382" t="s">
        <v>559</v>
      </c>
      <c r="AE28" s="388" t="s">
        <v>582</v>
      </c>
    </row>
    <row r="29" spans="1:31" s="165" customFormat="1" ht="12.75" customHeight="1">
      <c r="A29" s="210" t="s">
        <v>583</v>
      </c>
      <c r="B29" s="389" t="s">
        <v>584</v>
      </c>
      <c r="C29" s="340"/>
      <c r="D29" s="341"/>
      <c r="E29" s="172" t="s">
        <v>319</v>
      </c>
      <c r="F29" s="168"/>
      <c r="G29" s="168"/>
      <c r="H29" s="168"/>
      <c r="I29" s="172"/>
      <c r="J29" s="373"/>
      <c r="K29" s="373"/>
      <c r="L29" s="373"/>
      <c r="M29" s="168"/>
      <c r="N29" s="228"/>
      <c r="O29" s="374">
        <v>2</v>
      </c>
      <c r="P29" s="375"/>
      <c r="Q29" s="375"/>
      <c r="R29" s="376"/>
      <c r="S29" s="336">
        <v>2</v>
      </c>
      <c r="T29" s="336" t="s">
        <v>75</v>
      </c>
      <c r="U29" s="263"/>
      <c r="V29" s="338"/>
      <c r="W29" s="307"/>
      <c r="X29" s="263"/>
      <c r="Y29" s="264"/>
      <c r="Z29" s="265"/>
      <c r="AA29" s="263"/>
      <c r="AB29" s="264"/>
      <c r="AC29" s="265"/>
      <c r="AD29" s="390" t="s">
        <v>585</v>
      </c>
      <c r="AE29" s="384" t="s">
        <v>586</v>
      </c>
    </row>
    <row r="30" spans="1:31" s="165" customFormat="1" ht="12.75" customHeight="1">
      <c r="A30" s="371" t="s">
        <v>587</v>
      </c>
      <c r="B30" s="372" t="s">
        <v>588</v>
      </c>
      <c r="C30" s="340"/>
      <c r="D30" s="341"/>
      <c r="E30" s="168"/>
      <c r="F30" s="168"/>
      <c r="G30" s="168"/>
      <c r="H30" s="168"/>
      <c r="I30" s="383"/>
      <c r="J30" s="168" t="s">
        <v>319</v>
      </c>
      <c r="K30" s="373"/>
      <c r="L30" s="373"/>
      <c r="M30" s="168"/>
      <c r="N30" s="228"/>
      <c r="O30" s="374">
        <v>2</v>
      </c>
      <c r="P30" s="375"/>
      <c r="Q30" s="375"/>
      <c r="R30" s="376"/>
      <c r="S30" s="377">
        <v>3</v>
      </c>
      <c r="T30" s="336" t="s">
        <v>75</v>
      </c>
      <c r="U30" s="171"/>
      <c r="V30" s="246"/>
      <c r="W30" s="247"/>
      <c r="X30" s="171"/>
      <c r="Y30" s="172"/>
      <c r="Z30" s="175"/>
      <c r="AA30" s="263"/>
      <c r="AB30" s="264"/>
      <c r="AC30" s="265"/>
      <c r="AD30" s="382" t="s">
        <v>589</v>
      </c>
      <c r="AE30" s="384" t="s">
        <v>590</v>
      </c>
    </row>
    <row r="31" spans="1:31" s="165" customFormat="1" ht="12.75" customHeight="1">
      <c r="A31" s="210" t="s">
        <v>591</v>
      </c>
      <c r="B31" s="372" t="s">
        <v>592</v>
      </c>
      <c r="C31" s="340"/>
      <c r="D31" s="341"/>
      <c r="E31" s="168"/>
      <c r="F31" s="168"/>
      <c r="G31" s="168"/>
      <c r="H31" s="168"/>
      <c r="I31" s="383"/>
      <c r="J31" s="168" t="s">
        <v>319</v>
      </c>
      <c r="K31" s="373"/>
      <c r="L31" s="373"/>
      <c r="M31" s="168"/>
      <c r="N31" s="228"/>
      <c r="O31" s="374">
        <v>2</v>
      </c>
      <c r="P31" s="375"/>
      <c r="Q31" s="375"/>
      <c r="R31" s="376"/>
      <c r="S31" s="377">
        <v>3</v>
      </c>
      <c r="T31" s="336" t="s">
        <v>75</v>
      </c>
      <c r="U31" s="263"/>
      <c r="V31" s="338"/>
      <c r="W31" s="307"/>
      <c r="X31" s="263"/>
      <c r="Y31" s="264"/>
      <c r="Z31" s="265"/>
      <c r="AA31" s="263"/>
      <c r="AB31" s="264"/>
      <c r="AC31" s="265"/>
      <c r="AD31" s="382" t="s">
        <v>539</v>
      </c>
      <c r="AE31" s="379" t="s">
        <v>593</v>
      </c>
    </row>
    <row r="32" spans="1:31" s="165" customFormat="1" ht="12.75" customHeight="1">
      <c r="A32" s="371" t="s">
        <v>594</v>
      </c>
      <c r="B32" s="372" t="s">
        <v>595</v>
      </c>
      <c r="C32" s="340"/>
      <c r="D32" s="341"/>
      <c r="E32" s="168"/>
      <c r="F32" s="168"/>
      <c r="G32" s="168"/>
      <c r="H32" s="168"/>
      <c r="I32" s="168" t="s">
        <v>319</v>
      </c>
      <c r="J32" s="373"/>
      <c r="K32" s="373"/>
      <c r="L32" s="373"/>
      <c r="M32" s="168"/>
      <c r="N32" s="228"/>
      <c r="O32" s="374">
        <v>2</v>
      </c>
      <c r="P32" s="375"/>
      <c r="Q32" s="375"/>
      <c r="R32" s="376"/>
      <c r="S32" s="377">
        <v>3</v>
      </c>
      <c r="T32" s="336" t="s">
        <v>75</v>
      </c>
      <c r="U32" s="171"/>
      <c r="V32" s="246"/>
      <c r="W32" s="247"/>
      <c r="X32" s="263"/>
      <c r="Y32" s="264"/>
      <c r="Z32" s="265"/>
      <c r="AA32" s="263"/>
      <c r="AB32" s="264"/>
      <c r="AC32" s="265"/>
      <c r="AD32" s="382" t="s">
        <v>596</v>
      </c>
      <c r="AE32" s="379" t="s">
        <v>597</v>
      </c>
    </row>
    <row r="33" spans="1:31" s="165" customFormat="1" ht="12.75" customHeight="1">
      <c r="A33" s="210" t="s">
        <v>598</v>
      </c>
      <c r="B33" s="372" t="s">
        <v>599</v>
      </c>
      <c r="C33" s="340"/>
      <c r="D33" s="341"/>
      <c r="E33" s="168"/>
      <c r="F33" s="168"/>
      <c r="G33" s="168"/>
      <c r="H33" s="168"/>
      <c r="I33" s="383"/>
      <c r="J33" s="168" t="s">
        <v>319</v>
      </c>
      <c r="K33" s="373"/>
      <c r="L33" s="373"/>
      <c r="M33" s="168"/>
      <c r="N33" s="228"/>
      <c r="O33" s="374">
        <v>2</v>
      </c>
      <c r="P33" s="375"/>
      <c r="Q33" s="375"/>
      <c r="R33" s="376"/>
      <c r="S33" s="377">
        <v>3</v>
      </c>
      <c r="T33" s="336" t="s">
        <v>75</v>
      </c>
      <c r="U33" s="171"/>
      <c r="V33" s="246"/>
      <c r="W33" s="247"/>
      <c r="X33" s="263"/>
      <c r="Y33" s="264"/>
      <c r="Z33" s="265"/>
      <c r="AA33" s="263"/>
      <c r="AB33" s="264"/>
      <c r="AC33" s="265"/>
      <c r="AD33" s="382" t="s">
        <v>596</v>
      </c>
      <c r="AE33" s="379" t="s">
        <v>600</v>
      </c>
    </row>
    <row r="34" spans="1:31" s="165" customFormat="1" ht="12.75" customHeight="1">
      <c r="A34" s="371" t="s">
        <v>601</v>
      </c>
      <c r="B34" s="372" t="s">
        <v>602</v>
      </c>
      <c r="C34" s="340"/>
      <c r="D34" s="341"/>
      <c r="E34" s="168"/>
      <c r="F34" s="168"/>
      <c r="G34" s="168"/>
      <c r="H34" s="168"/>
      <c r="I34" s="383"/>
      <c r="J34" s="168" t="s">
        <v>319</v>
      </c>
      <c r="K34" s="373"/>
      <c r="L34" s="373"/>
      <c r="M34" s="168"/>
      <c r="N34" s="228"/>
      <c r="O34" s="374">
        <v>2</v>
      </c>
      <c r="P34" s="375"/>
      <c r="Q34" s="375"/>
      <c r="R34" s="376"/>
      <c r="S34" s="377">
        <v>3</v>
      </c>
      <c r="T34" s="336" t="s">
        <v>75</v>
      </c>
      <c r="U34" s="263"/>
      <c r="V34" s="338"/>
      <c r="W34" s="307"/>
      <c r="X34" s="263"/>
      <c r="Y34" s="264"/>
      <c r="Z34" s="337"/>
      <c r="AA34" s="263"/>
      <c r="AB34" s="264"/>
      <c r="AC34" s="337"/>
      <c r="AD34" s="382" t="s">
        <v>603</v>
      </c>
      <c r="AE34" s="379" t="s">
        <v>604</v>
      </c>
    </row>
    <row r="35" spans="1:31" s="165" customFormat="1" ht="12.75" customHeight="1">
      <c r="A35" s="371" t="s">
        <v>605</v>
      </c>
      <c r="B35" s="372" t="s">
        <v>606</v>
      </c>
      <c r="C35" s="340"/>
      <c r="D35" s="341"/>
      <c r="E35" s="168"/>
      <c r="F35" s="168"/>
      <c r="G35" s="168"/>
      <c r="H35" s="168"/>
      <c r="I35" s="383"/>
      <c r="J35" s="168" t="s">
        <v>319</v>
      </c>
      <c r="K35" s="373"/>
      <c r="L35" s="373"/>
      <c r="M35" s="168"/>
      <c r="N35" s="228"/>
      <c r="O35" s="374"/>
      <c r="P35" s="375">
        <v>2</v>
      </c>
      <c r="Q35" s="375"/>
      <c r="R35" s="376"/>
      <c r="S35" s="377">
        <v>3</v>
      </c>
      <c r="T35" s="336" t="s">
        <v>78</v>
      </c>
      <c r="U35" s="365"/>
      <c r="V35" s="366"/>
      <c r="W35" s="367"/>
      <c r="X35" s="365"/>
      <c r="Y35" s="368"/>
      <c r="Z35" s="369"/>
      <c r="AA35" s="365"/>
      <c r="AB35" s="368"/>
      <c r="AC35" s="369"/>
      <c r="AD35" s="382" t="s">
        <v>603</v>
      </c>
      <c r="AE35" s="379" t="s">
        <v>607</v>
      </c>
    </row>
    <row r="36" spans="1:31" s="165" customFormat="1" ht="12.75" customHeight="1">
      <c r="A36" s="371" t="s">
        <v>608</v>
      </c>
      <c r="B36" s="372" t="s">
        <v>609</v>
      </c>
      <c r="C36" s="340"/>
      <c r="D36" s="341"/>
      <c r="E36" s="168"/>
      <c r="F36" s="168"/>
      <c r="G36" s="168"/>
      <c r="H36" s="168"/>
      <c r="I36" s="168" t="s">
        <v>319</v>
      </c>
      <c r="J36" s="373"/>
      <c r="K36" s="373"/>
      <c r="L36" s="373"/>
      <c r="M36" s="168"/>
      <c r="N36" s="228"/>
      <c r="O36" s="374"/>
      <c r="P36" s="375">
        <v>2</v>
      </c>
      <c r="Q36" s="375"/>
      <c r="R36" s="376"/>
      <c r="S36" s="377">
        <v>3</v>
      </c>
      <c r="T36" s="336" t="s">
        <v>78</v>
      </c>
      <c r="U36" s="263"/>
      <c r="V36" s="338"/>
      <c r="W36" s="307"/>
      <c r="X36" s="263"/>
      <c r="Y36" s="264"/>
      <c r="Z36" s="337"/>
      <c r="AA36" s="263"/>
      <c r="AB36" s="264"/>
      <c r="AC36" s="337"/>
      <c r="AD36" s="382" t="s">
        <v>610</v>
      </c>
      <c r="AE36" s="381" t="s">
        <v>611</v>
      </c>
    </row>
    <row r="37" spans="1:31" s="165" customFormat="1" ht="12.75" customHeight="1">
      <c r="A37" s="371" t="s">
        <v>612</v>
      </c>
      <c r="B37" s="372" t="s">
        <v>613</v>
      </c>
      <c r="C37" s="340"/>
      <c r="D37" s="341"/>
      <c r="E37" s="168"/>
      <c r="F37" s="168"/>
      <c r="G37" s="168"/>
      <c r="H37" s="168"/>
      <c r="I37" s="383"/>
      <c r="J37" s="168" t="s">
        <v>319</v>
      </c>
      <c r="K37" s="373"/>
      <c r="L37" s="373"/>
      <c r="M37" s="168"/>
      <c r="N37" s="228"/>
      <c r="O37" s="374">
        <v>2</v>
      </c>
      <c r="P37" s="375"/>
      <c r="Q37" s="375"/>
      <c r="R37" s="376"/>
      <c r="S37" s="377">
        <v>3</v>
      </c>
      <c r="T37" s="336" t="s">
        <v>75</v>
      </c>
      <c r="U37" s="171"/>
      <c r="V37" s="246"/>
      <c r="W37" s="247"/>
      <c r="X37" s="263"/>
      <c r="Y37" s="264"/>
      <c r="Z37" s="265"/>
      <c r="AA37" s="263"/>
      <c r="AB37" s="264"/>
      <c r="AC37" s="265"/>
      <c r="AD37" s="382" t="s">
        <v>614</v>
      </c>
      <c r="AE37" s="379" t="s">
        <v>615</v>
      </c>
    </row>
    <row r="38" spans="1:31" s="165" customFormat="1" ht="12.75" customHeight="1">
      <c r="A38" s="371" t="s">
        <v>616</v>
      </c>
      <c r="B38" s="372" t="s">
        <v>617</v>
      </c>
      <c r="C38" s="340"/>
      <c r="D38" s="341"/>
      <c r="E38" s="168"/>
      <c r="F38" s="168"/>
      <c r="G38" s="168"/>
      <c r="H38" s="168"/>
      <c r="I38" s="383"/>
      <c r="J38" s="168" t="s">
        <v>319</v>
      </c>
      <c r="K38" s="373"/>
      <c r="L38" s="373"/>
      <c r="M38" s="168"/>
      <c r="N38" s="228"/>
      <c r="O38" s="374"/>
      <c r="P38" s="375">
        <v>2</v>
      </c>
      <c r="Q38" s="375"/>
      <c r="R38" s="376"/>
      <c r="S38" s="377">
        <v>3</v>
      </c>
      <c r="T38" s="336" t="s">
        <v>78</v>
      </c>
      <c r="U38" s="263"/>
      <c r="V38" s="338"/>
      <c r="W38" s="307"/>
      <c r="X38" s="263"/>
      <c r="Y38" s="264"/>
      <c r="Z38" s="265"/>
      <c r="AA38" s="263"/>
      <c r="AB38" s="264"/>
      <c r="AC38" s="265"/>
      <c r="AD38" s="382" t="s">
        <v>326</v>
      </c>
      <c r="AE38" s="379" t="s">
        <v>618</v>
      </c>
    </row>
    <row r="39" spans="1:31" s="165" customFormat="1" ht="12.75" customHeight="1">
      <c r="A39" s="371" t="s">
        <v>619</v>
      </c>
      <c r="B39" s="372" t="s">
        <v>620</v>
      </c>
      <c r="C39" s="340"/>
      <c r="D39" s="341"/>
      <c r="E39" s="168" t="s">
        <v>319</v>
      </c>
      <c r="F39" s="168"/>
      <c r="G39" s="168"/>
      <c r="H39" s="168"/>
      <c r="I39" s="168"/>
      <c r="J39" s="373"/>
      <c r="K39" s="373"/>
      <c r="L39" s="373"/>
      <c r="M39" s="168"/>
      <c r="N39" s="228"/>
      <c r="O39" s="374"/>
      <c r="P39" s="375">
        <v>2</v>
      </c>
      <c r="Q39" s="375"/>
      <c r="R39" s="376"/>
      <c r="S39" s="377">
        <v>3</v>
      </c>
      <c r="T39" s="336" t="s">
        <v>78</v>
      </c>
      <c r="U39" s="263"/>
      <c r="V39" s="338"/>
      <c r="W39" s="307"/>
      <c r="X39" s="263"/>
      <c r="Y39" s="264"/>
      <c r="Z39" s="265"/>
      <c r="AA39" s="263"/>
      <c r="AB39" s="264"/>
      <c r="AC39" s="265"/>
      <c r="AD39" s="382" t="s">
        <v>361</v>
      </c>
      <c r="AE39" s="388" t="s">
        <v>620</v>
      </c>
    </row>
    <row r="40" spans="1:31" s="165" customFormat="1" ht="12.75" customHeight="1">
      <c r="A40" s="371" t="s">
        <v>621</v>
      </c>
      <c r="B40" s="372" t="s">
        <v>622</v>
      </c>
      <c r="C40" s="340"/>
      <c r="D40" s="341"/>
      <c r="E40" s="172" t="s">
        <v>319</v>
      </c>
      <c r="F40" s="172"/>
      <c r="G40" s="172"/>
      <c r="H40" s="172"/>
      <c r="I40" s="172"/>
      <c r="J40" s="373"/>
      <c r="K40" s="373"/>
      <c r="L40" s="373"/>
      <c r="M40" s="168"/>
      <c r="N40" s="228"/>
      <c r="O40" s="374">
        <v>2</v>
      </c>
      <c r="P40" s="375"/>
      <c r="Q40" s="375"/>
      <c r="R40" s="376"/>
      <c r="S40" s="377">
        <v>3</v>
      </c>
      <c r="T40" s="336" t="s">
        <v>75</v>
      </c>
      <c r="U40" s="263"/>
      <c r="V40" s="338"/>
      <c r="W40" s="307"/>
      <c r="X40" s="263"/>
      <c r="Y40" s="264"/>
      <c r="Z40" s="265"/>
      <c r="AA40" s="263"/>
      <c r="AB40" s="264"/>
      <c r="AC40" s="265"/>
      <c r="AD40" s="382" t="s">
        <v>623</v>
      </c>
      <c r="AE40" s="379" t="s">
        <v>624</v>
      </c>
    </row>
    <row r="41" spans="1:31" s="165" customFormat="1" ht="12.75" customHeight="1">
      <c r="A41" s="371" t="s">
        <v>625</v>
      </c>
      <c r="B41" s="372" t="s">
        <v>626</v>
      </c>
      <c r="C41" s="340"/>
      <c r="D41" s="341"/>
      <c r="E41" s="168"/>
      <c r="F41" s="168"/>
      <c r="G41" s="168"/>
      <c r="H41" s="168"/>
      <c r="I41" s="168" t="s">
        <v>319</v>
      </c>
      <c r="J41" s="373"/>
      <c r="K41" s="373"/>
      <c r="L41" s="373"/>
      <c r="M41" s="168"/>
      <c r="N41" s="228"/>
      <c r="O41" s="374"/>
      <c r="P41" s="375">
        <v>2</v>
      </c>
      <c r="Q41" s="375"/>
      <c r="R41" s="376"/>
      <c r="S41" s="377">
        <v>3</v>
      </c>
      <c r="T41" s="336" t="s">
        <v>78</v>
      </c>
      <c r="U41" s="349"/>
      <c r="V41" s="386"/>
      <c r="W41" s="353"/>
      <c r="X41" s="349"/>
      <c r="Y41" s="350"/>
      <c r="Z41" s="352"/>
      <c r="AA41" s="349"/>
      <c r="AB41" s="350"/>
      <c r="AC41" s="352"/>
      <c r="AD41" s="378" t="s">
        <v>627</v>
      </c>
      <c r="AE41" s="379" t="s">
        <v>628</v>
      </c>
    </row>
    <row r="42" spans="1:31" s="165" customFormat="1" ht="12.75" customHeight="1">
      <c r="A42" s="371" t="s">
        <v>629</v>
      </c>
      <c r="B42" s="372" t="s">
        <v>630</v>
      </c>
      <c r="C42" s="340"/>
      <c r="D42" s="341"/>
      <c r="E42" s="168"/>
      <c r="F42" s="168"/>
      <c r="G42" s="168"/>
      <c r="H42" s="168"/>
      <c r="I42" s="383"/>
      <c r="J42" s="168" t="s">
        <v>319</v>
      </c>
      <c r="K42" s="373"/>
      <c r="L42" s="373"/>
      <c r="M42" s="168"/>
      <c r="N42" s="228"/>
      <c r="O42" s="374">
        <v>2</v>
      </c>
      <c r="P42" s="375"/>
      <c r="Q42" s="375"/>
      <c r="R42" s="376"/>
      <c r="S42" s="377">
        <v>3</v>
      </c>
      <c r="T42" s="336" t="s">
        <v>75</v>
      </c>
      <c r="U42" s="349"/>
      <c r="V42" s="246"/>
      <c r="W42" s="247"/>
      <c r="X42" s="349"/>
      <c r="Y42" s="350"/>
      <c r="Z42" s="352"/>
      <c r="AA42" s="349"/>
      <c r="AB42" s="350"/>
      <c r="AC42" s="352"/>
      <c r="AD42" s="391" t="s">
        <v>349</v>
      </c>
      <c r="AE42" s="392" t="s">
        <v>631</v>
      </c>
    </row>
    <row r="43" spans="1:31" s="165" customFormat="1" ht="12.75" customHeight="1">
      <c r="A43" s="371" t="s">
        <v>632</v>
      </c>
      <c r="B43" s="372" t="s">
        <v>633</v>
      </c>
      <c r="C43" s="340"/>
      <c r="D43" s="341"/>
      <c r="E43" s="168"/>
      <c r="F43" s="168"/>
      <c r="G43" s="168"/>
      <c r="H43" s="168"/>
      <c r="I43" s="168" t="s">
        <v>319</v>
      </c>
      <c r="J43" s="373"/>
      <c r="K43" s="373"/>
      <c r="L43" s="373"/>
      <c r="M43" s="168"/>
      <c r="N43" s="228"/>
      <c r="O43" s="374">
        <v>2</v>
      </c>
      <c r="P43" s="375"/>
      <c r="Q43" s="375"/>
      <c r="R43" s="376"/>
      <c r="S43" s="377">
        <v>3</v>
      </c>
      <c r="T43" s="336" t="s">
        <v>75</v>
      </c>
      <c r="U43" s="263"/>
      <c r="V43" s="338"/>
      <c r="W43" s="307"/>
      <c r="X43" s="263"/>
      <c r="Y43" s="264"/>
      <c r="Z43" s="265"/>
      <c r="AA43" s="263"/>
      <c r="AB43" s="264"/>
      <c r="AC43" s="265"/>
      <c r="AD43" s="378" t="s">
        <v>326</v>
      </c>
      <c r="AE43" s="393" t="s">
        <v>634</v>
      </c>
    </row>
    <row r="44" spans="1:31" s="165" customFormat="1" ht="12.75" customHeight="1">
      <c r="A44" s="371" t="s">
        <v>635</v>
      </c>
      <c r="B44" s="372" t="s">
        <v>636</v>
      </c>
      <c r="C44" s="340"/>
      <c r="D44" s="341"/>
      <c r="E44" s="341"/>
      <c r="F44" s="341"/>
      <c r="G44" s="341"/>
      <c r="H44" s="341"/>
      <c r="I44" s="383"/>
      <c r="J44" s="168" t="s">
        <v>319</v>
      </c>
      <c r="K44" s="373"/>
      <c r="L44" s="373"/>
      <c r="M44" s="341"/>
      <c r="N44" s="362"/>
      <c r="O44" s="374">
        <v>2</v>
      </c>
      <c r="P44" s="375"/>
      <c r="Q44" s="375"/>
      <c r="R44" s="376"/>
      <c r="S44" s="394">
        <v>3</v>
      </c>
      <c r="T44" s="336" t="s">
        <v>75</v>
      </c>
      <c r="U44" s="171"/>
      <c r="V44" s="246"/>
      <c r="W44" s="247"/>
      <c r="X44" s="171"/>
      <c r="Y44" s="172"/>
      <c r="Z44" s="175"/>
      <c r="AA44" s="263"/>
      <c r="AB44" s="264"/>
      <c r="AC44" s="265"/>
      <c r="AD44" s="378" t="s">
        <v>637</v>
      </c>
      <c r="AE44" s="379" t="s">
        <v>638</v>
      </c>
    </row>
    <row r="45" spans="1:31" s="165" customFormat="1" ht="12.75" customHeight="1">
      <c r="A45" s="371" t="s">
        <v>639</v>
      </c>
      <c r="B45" s="372" t="s">
        <v>640</v>
      </c>
      <c r="C45" s="340"/>
      <c r="D45" s="341"/>
      <c r="E45" s="341"/>
      <c r="F45" s="341"/>
      <c r="G45" s="341"/>
      <c r="H45" s="341"/>
      <c r="I45" s="383"/>
      <c r="J45" s="168" t="s">
        <v>319</v>
      </c>
      <c r="K45" s="373"/>
      <c r="L45" s="373"/>
      <c r="M45" s="341"/>
      <c r="N45" s="362"/>
      <c r="O45" s="374">
        <v>2</v>
      </c>
      <c r="P45" s="375"/>
      <c r="Q45" s="375"/>
      <c r="R45" s="376"/>
      <c r="S45" s="394">
        <v>3</v>
      </c>
      <c r="T45" s="336" t="s">
        <v>75</v>
      </c>
      <c r="U45" s="263"/>
      <c r="V45" s="338"/>
      <c r="W45" s="307"/>
      <c r="X45" s="263"/>
      <c r="Y45" s="264"/>
      <c r="Z45" s="265"/>
      <c r="AA45" s="263"/>
      <c r="AB45" s="264"/>
      <c r="AC45" s="265"/>
      <c r="AD45" s="378" t="s">
        <v>349</v>
      </c>
      <c r="AE45" s="379" t="s">
        <v>641</v>
      </c>
    </row>
    <row r="46" spans="1:31" s="165" customFormat="1" ht="12.75" customHeight="1">
      <c r="A46" s="371" t="s">
        <v>642</v>
      </c>
      <c r="B46" s="372" t="s">
        <v>643</v>
      </c>
      <c r="C46" s="340"/>
      <c r="D46" s="341"/>
      <c r="E46" s="341"/>
      <c r="F46" s="341"/>
      <c r="G46" s="341"/>
      <c r="H46" s="341"/>
      <c r="I46" s="168" t="s">
        <v>319</v>
      </c>
      <c r="J46" s="373"/>
      <c r="K46" s="373"/>
      <c r="L46" s="373"/>
      <c r="M46" s="341"/>
      <c r="N46" s="362"/>
      <c r="O46" s="374">
        <v>2</v>
      </c>
      <c r="P46" s="375"/>
      <c r="Q46" s="375"/>
      <c r="R46" s="376"/>
      <c r="S46" s="394">
        <v>3</v>
      </c>
      <c r="T46" s="336" t="s">
        <v>75</v>
      </c>
      <c r="U46" s="171"/>
      <c r="V46" s="246"/>
      <c r="W46" s="247"/>
      <c r="X46" s="263"/>
      <c r="Y46" s="264"/>
      <c r="Z46" s="265"/>
      <c r="AA46" s="263"/>
      <c r="AB46" s="264"/>
      <c r="AC46" s="265"/>
      <c r="AD46" s="378" t="s">
        <v>644</v>
      </c>
      <c r="AE46" s="379" t="s">
        <v>645</v>
      </c>
    </row>
    <row r="47" spans="1:31" s="165" customFormat="1" ht="12.75" customHeight="1">
      <c r="A47" s="371" t="s">
        <v>646</v>
      </c>
      <c r="B47" s="372" t="s">
        <v>647</v>
      </c>
      <c r="C47" s="340"/>
      <c r="D47" s="341"/>
      <c r="E47" s="341"/>
      <c r="F47" s="341"/>
      <c r="G47" s="341"/>
      <c r="H47" s="341"/>
      <c r="I47" s="383"/>
      <c r="J47" s="168" t="s">
        <v>319</v>
      </c>
      <c r="K47" s="373"/>
      <c r="L47" s="373"/>
      <c r="M47" s="341"/>
      <c r="N47" s="362"/>
      <c r="O47" s="374">
        <v>2</v>
      </c>
      <c r="P47" s="375"/>
      <c r="Q47" s="375"/>
      <c r="R47" s="376"/>
      <c r="S47" s="394">
        <v>3</v>
      </c>
      <c r="T47" s="336" t="s">
        <v>75</v>
      </c>
      <c r="U47" s="171"/>
      <c r="V47" s="246"/>
      <c r="W47" s="247"/>
      <c r="X47" s="263"/>
      <c r="Y47" s="264"/>
      <c r="Z47" s="265"/>
      <c r="AA47" s="263"/>
      <c r="AB47" s="264"/>
      <c r="AC47" s="265"/>
      <c r="AD47" s="378" t="s">
        <v>571</v>
      </c>
      <c r="AE47" s="379" t="s">
        <v>648</v>
      </c>
    </row>
    <row r="48" spans="1:31" s="165" customFormat="1" ht="12.75" customHeight="1">
      <c r="A48" s="371" t="s">
        <v>649</v>
      </c>
      <c r="B48" s="372" t="s">
        <v>650</v>
      </c>
      <c r="C48" s="340"/>
      <c r="D48" s="341"/>
      <c r="E48" s="341"/>
      <c r="F48" s="341"/>
      <c r="G48" s="341"/>
      <c r="H48" s="341"/>
      <c r="I48" s="168" t="s">
        <v>319</v>
      </c>
      <c r="J48" s="373"/>
      <c r="K48" s="373"/>
      <c r="L48" s="373"/>
      <c r="M48" s="341"/>
      <c r="N48" s="362"/>
      <c r="O48" s="374">
        <v>2</v>
      </c>
      <c r="P48" s="375"/>
      <c r="Q48" s="375"/>
      <c r="R48" s="376"/>
      <c r="S48" s="394">
        <v>3</v>
      </c>
      <c r="T48" s="336" t="s">
        <v>75</v>
      </c>
      <c r="U48" s="263"/>
      <c r="V48" s="338"/>
      <c r="W48" s="307"/>
      <c r="X48" s="263"/>
      <c r="Y48" s="264"/>
      <c r="Z48" s="337"/>
      <c r="AA48" s="263"/>
      <c r="AB48" s="264"/>
      <c r="AC48" s="337"/>
      <c r="AD48" s="378" t="s">
        <v>651</v>
      </c>
      <c r="AE48" s="379" t="s">
        <v>652</v>
      </c>
    </row>
    <row r="49" spans="1:31" s="165" customFormat="1" ht="12.75" customHeight="1">
      <c r="A49" s="371" t="s">
        <v>653</v>
      </c>
      <c r="B49" s="372" t="s">
        <v>654</v>
      </c>
      <c r="C49" s="340"/>
      <c r="D49" s="341"/>
      <c r="E49" s="341"/>
      <c r="F49" s="341"/>
      <c r="G49" s="341"/>
      <c r="H49" s="341"/>
      <c r="I49" s="168" t="s">
        <v>319</v>
      </c>
      <c r="J49" s="373"/>
      <c r="K49" s="373"/>
      <c r="L49" s="373"/>
      <c r="M49" s="341"/>
      <c r="N49" s="362"/>
      <c r="O49" s="374">
        <v>2</v>
      </c>
      <c r="P49" s="375"/>
      <c r="Q49" s="375"/>
      <c r="R49" s="376"/>
      <c r="S49" s="394">
        <v>3</v>
      </c>
      <c r="T49" s="336" t="s">
        <v>75</v>
      </c>
      <c r="U49" s="365"/>
      <c r="V49" s="366"/>
      <c r="W49" s="367"/>
      <c r="X49" s="365"/>
      <c r="Y49" s="368"/>
      <c r="Z49" s="369"/>
      <c r="AA49" s="365"/>
      <c r="AB49" s="368"/>
      <c r="AC49" s="369"/>
      <c r="AD49" s="378" t="s">
        <v>655</v>
      </c>
      <c r="AE49" s="379" t="s">
        <v>656</v>
      </c>
    </row>
    <row r="50" spans="1:31" s="165" customFormat="1" ht="12.75" customHeight="1">
      <c r="A50" s="371" t="s">
        <v>657</v>
      </c>
      <c r="B50" s="372" t="s">
        <v>658</v>
      </c>
      <c r="C50" s="340"/>
      <c r="D50" s="341"/>
      <c r="E50" s="341"/>
      <c r="F50" s="341"/>
      <c r="G50" s="341"/>
      <c r="H50" s="341"/>
      <c r="I50" s="168" t="s">
        <v>319</v>
      </c>
      <c r="J50" s="373"/>
      <c r="K50" s="373"/>
      <c r="L50" s="373"/>
      <c r="M50" s="341"/>
      <c r="N50" s="362"/>
      <c r="O50" s="374">
        <v>2</v>
      </c>
      <c r="P50" s="375"/>
      <c r="Q50" s="375"/>
      <c r="R50" s="376"/>
      <c r="S50" s="394">
        <v>3</v>
      </c>
      <c r="T50" s="336" t="s">
        <v>75</v>
      </c>
      <c r="U50" s="263"/>
      <c r="V50" s="338"/>
      <c r="W50" s="307"/>
      <c r="X50" s="263"/>
      <c r="Y50" s="264"/>
      <c r="Z50" s="337"/>
      <c r="AA50" s="263"/>
      <c r="AB50" s="264"/>
      <c r="AC50" s="337"/>
      <c r="AD50" s="378" t="s">
        <v>659</v>
      </c>
      <c r="AE50" s="379" t="s">
        <v>660</v>
      </c>
    </row>
    <row r="51" spans="1:31" s="165" customFormat="1" ht="12.75" customHeight="1">
      <c r="A51" s="371" t="s">
        <v>661</v>
      </c>
      <c r="B51" s="372" t="s">
        <v>662</v>
      </c>
      <c r="C51" s="340"/>
      <c r="D51" s="341"/>
      <c r="E51" s="341"/>
      <c r="F51" s="341"/>
      <c r="G51" s="341"/>
      <c r="H51" s="341"/>
      <c r="I51" s="383"/>
      <c r="J51" s="168" t="s">
        <v>319</v>
      </c>
      <c r="K51" s="373"/>
      <c r="L51" s="373"/>
      <c r="M51" s="341"/>
      <c r="N51" s="362"/>
      <c r="O51" s="374">
        <v>2</v>
      </c>
      <c r="P51" s="375"/>
      <c r="Q51" s="375"/>
      <c r="R51" s="376"/>
      <c r="S51" s="394">
        <v>3</v>
      </c>
      <c r="T51" s="336" t="s">
        <v>75</v>
      </c>
      <c r="U51" s="171"/>
      <c r="V51" s="246"/>
      <c r="W51" s="247"/>
      <c r="X51" s="263"/>
      <c r="Y51" s="264"/>
      <c r="Z51" s="265"/>
      <c r="AA51" s="263"/>
      <c r="AB51" s="264"/>
      <c r="AC51" s="265"/>
      <c r="AD51" s="378" t="s">
        <v>663</v>
      </c>
      <c r="AE51" s="379" t="s">
        <v>664</v>
      </c>
    </row>
    <row r="52" spans="1:31" s="165" customFormat="1" ht="12.75" customHeight="1">
      <c r="A52" s="371" t="s">
        <v>665</v>
      </c>
      <c r="B52" s="372" t="s">
        <v>666</v>
      </c>
      <c r="C52" s="340"/>
      <c r="D52" s="341"/>
      <c r="E52" s="341"/>
      <c r="F52" s="341"/>
      <c r="G52" s="341"/>
      <c r="H52" s="341"/>
      <c r="I52" s="168" t="s">
        <v>319</v>
      </c>
      <c r="J52" s="373"/>
      <c r="K52" s="373"/>
      <c r="L52" s="373"/>
      <c r="M52" s="341"/>
      <c r="N52" s="362"/>
      <c r="O52" s="374">
        <v>2</v>
      </c>
      <c r="P52" s="375"/>
      <c r="Q52" s="375"/>
      <c r="R52" s="376"/>
      <c r="S52" s="394">
        <v>3</v>
      </c>
      <c r="T52" s="336" t="s">
        <v>75</v>
      </c>
      <c r="U52" s="263"/>
      <c r="V52" s="338"/>
      <c r="W52" s="307"/>
      <c r="X52" s="263"/>
      <c r="Y52" s="264"/>
      <c r="Z52" s="265"/>
      <c r="AA52" s="263"/>
      <c r="AB52" s="264"/>
      <c r="AC52" s="265"/>
      <c r="AD52" s="378" t="s">
        <v>667</v>
      </c>
      <c r="AE52" s="388" t="s">
        <v>668</v>
      </c>
    </row>
    <row r="53" spans="1:31" s="165" customFormat="1" ht="12.75" customHeight="1">
      <c r="A53" s="371" t="s">
        <v>669</v>
      </c>
      <c r="B53" s="372" t="s">
        <v>670</v>
      </c>
      <c r="C53" s="340"/>
      <c r="D53" s="341"/>
      <c r="E53" s="341"/>
      <c r="F53" s="341"/>
      <c r="G53" s="341"/>
      <c r="H53" s="341"/>
      <c r="I53" s="168" t="s">
        <v>319</v>
      </c>
      <c r="J53" s="373"/>
      <c r="K53" s="373"/>
      <c r="L53" s="373"/>
      <c r="M53" s="341"/>
      <c r="N53" s="362"/>
      <c r="O53" s="374"/>
      <c r="P53" s="375"/>
      <c r="Q53" s="375">
        <v>4</v>
      </c>
      <c r="R53" s="376"/>
      <c r="S53" s="394">
        <v>6</v>
      </c>
      <c r="T53" s="336" t="s">
        <v>78</v>
      </c>
      <c r="U53" s="263"/>
      <c r="V53" s="338"/>
      <c r="W53" s="307"/>
      <c r="X53" s="263"/>
      <c r="Y53" s="264"/>
      <c r="Z53" s="265"/>
      <c r="AA53" s="263"/>
      <c r="AB53" s="264"/>
      <c r="AC53" s="265"/>
      <c r="AD53" s="378" t="s">
        <v>539</v>
      </c>
      <c r="AE53" s="379" t="s">
        <v>671</v>
      </c>
    </row>
    <row r="54" spans="1:31" s="165" customFormat="1" ht="12.75" customHeight="1">
      <c r="A54" s="371" t="s">
        <v>672</v>
      </c>
      <c r="B54" s="372" t="s">
        <v>673</v>
      </c>
      <c r="C54" s="340"/>
      <c r="D54" s="341"/>
      <c r="E54" s="341"/>
      <c r="F54" s="341"/>
      <c r="G54" s="341"/>
      <c r="H54" s="341"/>
      <c r="I54" s="168"/>
      <c r="J54" s="373" t="s">
        <v>319</v>
      </c>
      <c r="K54" s="373"/>
      <c r="L54" s="373"/>
      <c r="M54" s="341"/>
      <c r="N54" s="362"/>
      <c r="O54" s="374"/>
      <c r="P54" s="375"/>
      <c r="Q54" s="375">
        <v>4</v>
      </c>
      <c r="R54" s="376"/>
      <c r="S54" s="394">
        <v>6</v>
      </c>
      <c r="T54" s="336" t="s">
        <v>78</v>
      </c>
      <c r="U54" s="263"/>
      <c r="V54" s="338"/>
      <c r="W54" s="307"/>
      <c r="X54" s="263"/>
      <c r="Y54" s="264"/>
      <c r="Z54" s="265"/>
      <c r="AA54" s="263"/>
      <c r="AB54" s="264"/>
      <c r="AC54" s="265"/>
      <c r="AD54" s="378" t="s">
        <v>539</v>
      </c>
      <c r="AE54" s="388" t="s">
        <v>674</v>
      </c>
    </row>
    <row r="55" spans="1:31" s="165" customFormat="1" ht="12.75" customHeight="1">
      <c r="A55" s="371" t="s">
        <v>675</v>
      </c>
      <c r="B55" s="372" t="s">
        <v>676</v>
      </c>
      <c r="C55" s="340"/>
      <c r="D55" s="341"/>
      <c r="E55" s="341"/>
      <c r="F55" s="341"/>
      <c r="G55" s="341"/>
      <c r="H55" s="341"/>
      <c r="I55" s="383"/>
      <c r="J55" s="168" t="s">
        <v>319</v>
      </c>
      <c r="K55" s="373"/>
      <c r="L55" s="373"/>
      <c r="M55" s="341"/>
      <c r="N55" s="362"/>
      <c r="O55" s="374">
        <v>2</v>
      </c>
      <c r="P55" s="375"/>
      <c r="Q55" s="375"/>
      <c r="R55" s="376"/>
      <c r="S55" s="394">
        <v>3</v>
      </c>
      <c r="T55" s="336" t="s">
        <v>75</v>
      </c>
      <c r="U55" s="349"/>
      <c r="V55" s="386"/>
      <c r="W55" s="353"/>
      <c r="X55" s="349"/>
      <c r="Y55" s="350"/>
      <c r="Z55" s="352"/>
      <c r="AA55" s="349"/>
      <c r="AB55" s="350"/>
      <c r="AC55" s="352"/>
      <c r="AD55" s="378" t="s">
        <v>344</v>
      </c>
      <c r="AE55" s="379" t="s">
        <v>677</v>
      </c>
    </row>
    <row r="56" spans="1:31" s="165" customFormat="1" ht="12.75" customHeight="1">
      <c r="A56" s="371" t="s">
        <v>678</v>
      </c>
      <c r="B56" s="372" t="s">
        <v>679</v>
      </c>
      <c r="C56" s="340"/>
      <c r="D56" s="341"/>
      <c r="E56" s="341"/>
      <c r="F56" s="341"/>
      <c r="G56" s="341"/>
      <c r="H56" s="341"/>
      <c r="I56" s="168" t="s">
        <v>319</v>
      </c>
      <c r="J56" s="373"/>
      <c r="K56" s="373"/>
      <c r="L56" s="373"/>
      <c r="M56" s="341"/>
      <c r="N56" s="362"/>
      <c r="O56" s="374">
        <v>2</v>
      </c>
      <c r="P56" s="375"/>
      <c r="Q56" s="375"/>
      <c r="R56" s="376"/>
      <c r="S56" s="394">
        <v>3</v>
      </c>
      <c r="T56" s="336" t="s">
        <v>75</v>
      </c>
      <c r="U56" s="349"/>
      <c r="V56" s="246"/>
      <c r="W56" s="247"/>
      <c r="X56" s="349"/>
      <c r="Y56" s="350"/>
      <c r="Z56" s="352"/>
      <c r="AA56" s="349"/>
      <c r="AB56" s="350"/>
      <c r="AC56" s="352"/>
      <c r="AD56" s="378" t="s">
        <v>465</v>
      </c>
      <c r="AE56" s="379" t="s">
        <v>680</v>
      </c>
    </row>
    <row r="57" spans="1:31" s="165" customFormat="1" ht="12.75" customHeight="1">
      <c r="A57" s="371" t="s">
        <v>681</v>
      </c>
      <c r="B57" s="385" t="s">
        <v>682</v>
      </c>
      <c r="C57" s="340"/>
      <c r="D57" s="341"/>
      <c r="E57" s="341"/>
      <c r="F57" s="341"/>
      <c r="G57" s="341"/>
      <c r="H57" s="341"/>
      <c r="I57" s="383"/>
      <c r="J57" s="168" t="s">
        <v>319</v>
      </c>
      <c r="K57" s="373"/>
      <c r="L57" s="373"/>
      <c r="M57" s="341"/>
      <c r="N57" s="362"/>
      <c r="O57" s="374">
        <v>2</v>
      </c>
      <c r="P57" s="375"/>
      <c r="Q57" s="375"/>
      <c r="R57" s="376"/>
      <c r="S57" s="394">
        <v>3</v>
      </c>
      <c r="T57" s="336" t="s">
        <v>75</v>
      </c>
      <c r="U57" s="263"/>
      <c r="V57" s="338"/>
      <c r="W57" s="307"/>
      <c r="X57" s="263"/>
      <c r="Y57" s="264"/>
      <c r="Z57" s="265"/>
      <c r="AA57" s="263"/>
      <c r="AB57" s="264"/>
      <c r="AC57" s="265"/>
      <c r="AD57" s="378" t="s">
        <v>683</v>
      </c>
      <c r="AE57" s="379" t="s">
        <v>684</v>
      </c>
    </row>
    <row r="58" spans="1:31" s="165" customFormat="1" ht="12.75" customHeight="1">
      <c r="A58" s="371" t="s">
        <v>685</v>
      </c>
      <c r="B58" s="372" t="s">
        <v>686</v>
      </c>
      <c r="C58" s="340"/>
      <c r="D58" s="341"/>
      <c r="E58" s="341"/>
      <c r="F58" s="341"/>
      <c r="G58" s="341"/>
      <c r="H58" s="341"/>
      <c r="I58" s="168" t="s">
        <v>319</v>
      </c>
      <c r="J58" s="373"/>
      <c r="K58" s="373"/>
      <c r="L58" s="373"/>
      <c r="M58" s="341"/>
      <c r="N58" s="362"/>
      <c r="O58" s="374">
        <v>2</v>
      </c>
      <c r="P58" s="375"/>
      <c r="Q58" s="375"/>
      <c r="R58" s="376"/>
      <c r="S58" s="394">
        <v>3</v>
      </c>
      <c r="T58" s="336" t="s">
        <v>75</v>
      </c>
      <c r="U58" s="171"/>
      <c r="V58" s="246"/>
      <c r="W58" s="247"/>
      <c r="X58" s="171"/>
      <c r="Y58" s="172"/>
      <c r="Z58" s="175"/>
      <c r="AA58" s="263"/>
      <c r="AB58" s="264"/>
      <c r="AC58" s="265"/>
      <c r="AD58" s="378" t="s">
        <v>687</v>
      </c>
      <c r="AE58" s="379" t="s">
        <v>688</v>
      </c>
    </row>
    <row r="59" spans="1:31" s="165" customFormat="1" ht="12.75" customHeight="1">
      <c r="A59" s="371" t="s">
        <v>689</v>
      </c>
      <c r="B59" s="372" t="s">
        <v>690</v>
      </c>
      <c r="C59" s="340"/>
      <c r="D59" s="341"/>
      <c r="E59" s="341"/>
      <c r="F59" s="341"/>
      <c r="G59" s="341"/>
      <c r="H59" s="341"/>
      <c r="I59" s="383"/>
      <c r="J59" s="168" t="s">
        <v>319</v>
      </c>
      <c r="K59" s="373"/>
      <c r="L59" s="373"/>
      <c r="M59" s="341"/>
      <c r="N59" s="362"/>
      <c r="O59" s="374">
        <v>2</v>
      </c>
      <c r="P59" s="375"/>
      <c r="Q59" s="375"/>
      <c r="R59" s="376"/>
      <c r="S59" s="394">
        <v>3</v>
      </c>
      <c r="T59" s="336" t="s">
        <v>75</v>
      </c>
      <c r="U59" s="263"/>
      <c r="V59" s="338"/>
      <c r="W59" s="307"/>
      <c r="X59" s="263"/>
      <c r="Y59" s="264"/>
      <c r="Z59" s="265"/>
      <c r="AA59" s="263"/>
      <c r="AB59" s="264"/>
      <c r="AC59" s="265"/>
      <c r="AD59" s="378" t="s">
        <v>691</v>
      </c>
      <c r="AE59" s="379" t="s">
        <v>692</v>
      </c>
    </row>
    <row r="60" spans="1:31" s="165" customFormat="1" ht="12.75" customHeight="1">
      <c r="A60" s="371" t="s">
        <v>693</v>
      </c>
      <c r="B60" s="372" t="s">
        <v>694</v>
      </c>
      <c r="C60" s="340"/>
      <c r="D60" s="341"/>
      <c r="E60" s="341"/>
      <c r="F60" s="341"/>
      <c r="G60" s="341"/>
      <c r="H60" s="341"/>
      <c r="I60" s="168" t="s">
        <v>319</v>
      </c>
      <c r="J60" s="373"/>
      <c r="K60" s="373"/>
      <c r="L60" s="373"/>
      <c r="M60" s="341"/>
      <c r="N60" s="362"/>
      <c r="O60" s="374">
        <v>2</v>
      </c>
      <c r="P60" s="375"/>
      <c r="Q60" s="375"/>
      <c r="R60" s="376"/>
      <c r="S60" s="394">
        <v>3</v>
      </c>
      <c r="T60" s="336" t="s">
        <v>75</v>
      </c>
      <c r="U60" s="171"/>
      <c r="V60" s="246"/>
      <c r="W60" s="247"/>
      <c r="X60" s="263"/>
      <c r="Y60" s="264"/>
      <c r="Z60" s="265"/>
      <c r="AA60" s="263"/>
      <c r="AB60" s="264"/>
      <c r="AC60" s="265"/>
      <c r="AD60" s="378" t="s">
        <v>695</v>
      </c>
      <c r="AE60" s="379" t="s">
        <v>696</v>
      </c>
    </row>
    <row r="61" spans="1:31" s="165" customFormat="1" ht="12.75" customHeight="1">
      <c r="A61" s="371" t="s">
        <v>697</v>
      </c>
      <c r="B61" s="372" t="s">
        <v>698</v>
      </c>
      <c r="C61" s="340"/>
      <c r="D61" s="341"/>
      <c r="E61" s="341"/>
      <c r="F61" s="341"/>
      <c r="G61" s="341"/>
      <c r="H61" s="341"/>
      <c r="I61" s="168" t="s">
        <v>319</v>
      </c>
      <c r="J61" s="373"/>
      <c r="K61" s="373"/>
      <c r="L61" s="373"/>
      <c r="M61" s="341"/>
      <c r="N61" s="362"/>
      <c r="O61" s="374">
        <v>2</v>
      </c>
      <c r="P61" s="375"/>
      <c r="Q61" s="375"/>
      <c r="R61" s="376"/>
      <c r="S61" s="394">
        <v>3</v>
      </c>
      <c r="T61" s="336" t="s">
        <v>75</v>
      </c>
      <c r="U61" s="171"/>
      <c r="V61" s="246"/>
      <c r="W61" s="247"/>
      <c r="X61" s="263"/>
      <c r="Y61" s="264"/>
      <c r="Z61" s="265"/>
      <c r="AA61" s="263"/>
      <c r="AB61" s="264"/>
      <c r="AC61" s="265"/>
      <c r="AD61" s="378" t="s">
        <v>699</v>
      </c>
      <c r="AE61" s="379" t="s">
        <v>700</v>
      </c>
    </row>
    <row r="62" spans="1:31" s="165" customFormat="1" ht="12.75" customHeight="1">
      <c r="A62" s="371" t="s">
        <v>701</v>
      </c>
      <c r="B62" s="372" t="s">
        <v>702</v>
      </c>
      <c r="C62" s="340"/>
      <c r="D62" s="341"/>
      <c r="E62" s="341"/>
      <c r="F62" s="341"/>
      <c r="G62" s="341"/>
      <c r="H62" s="341"/>
      <c r="I62" s="383"/>
      <c r="J62" s="168" t="s">
        <v>319</v>
      </c>
      <c r="K62" s="373"/>
      <c r="L62" s="373"/>
      <c r="M62" s="341"/>
      <c r="N62" s="362"/>
      <c r="O62" s="374"/>
      <c r="P62" s="375"/>
      <c r="Q62" s="375">
        <v>4</v>
      </c>
      <c r="R62" s="376"/>
      <c r="S62" s="394">
        <v>6</v>
      </c>
      <c r="T62" s="336" t="s">
        <v>78</v>
      </c>
      <c r="U62" s="263"/>
      <c r="V62" s="338"/>
      <c r="W62" s="307"/>
      <c r="X62" s="263"/>
      <c r="Y62" s="264"/>
      <c r="Z62" s="337"/>
      <c r="AA62" s="263"/>
      <c r="AB62" s="264"/>
      <c r="AC62" s="337"/>
      <c r="AD62" s="378" t="s">
        <v>691</v>
      </c>
      <c r="AE62" s="381" t="s">
        <v>703</v>
      </c>
    </row>
    <row r="63" spans="1:31" s="165" customFormat="1" ht="12.75" customHeight="1">
      <c r="A63" s="371" t="s">
        <v>704</v>
      </c>
      <c r="B63" s="372" t="s">
        <v>705</v>
      </c>
      <c r="C63" s="340"/>
      <c r="D63" s="341"/>
      <c r="E63" s="341"/>
      <c r="F63" s="341"/>
      <c r="G63" s="341"/>
      <c r="H63" s="341"/>
      <c r="I63" s="168" t="s">
        <v>319</v>
      </c>
      <c r="J63" s="373"/>
      <c r="K63" s="373"/>
      <c r="L63" s="373"/>
      <c r="M63" s="341"/>
      <c r="N63" s="362"/>
      <c r="O63" s="374">
        <v>2</v>
      </c>
      <c r="P63" s="375"/>
      <c r="Q63" s="375"/>
      <c r="R63" s="376"/>
      <c r="S63" s="394">
        <v>3</v>
      </c>
      <c r="T63" s="336" t="s">
        <v>75</v>
      </c>
      <c r="U63" s="365"/>
      <c r="V63" s="366"/>
      <c r="W63" s="367"/>
      <c r="X63" s="365"/>
      <c r="Y63" s="368"/>
      <c r="Z63" s="369"/>
      <c r="AA63" s="365"/>
      <c r="AB63" s="368"/>
      <c r="AC63" s="369"/>
      <c r="AD63" s="378" t="s">
        <v>706</v>
      </c>
      <c r="AE63" s="379" t="s">
        <v>707</v>
      </c>
    </row>
    <row r="64" spans="1:31" s="165" customFormat="1" ht="12.75" customHeight="1">
      <c r="A64" s="371" t="s">
        <v>708</v>
      </c>
      <c r="B64" s="372" t="s">
        <v>709</v>
      </c>
      <c r="C64" s="340"/>
      <c r="D64" s="341"/>
      <c r="E64" s="341"/>
      <c r="F64" s="341"/>
      <c r="G64" s="341"/>
      <c r="H64" s="341"/>
      <c r="I64" s="383"/>
      <c r="J64" s="168" t="s">
        <v>319</v>
      </c>
      <c r="K64" s="373"/>
      <c r="L64" s="373"/>
      <c r="M64" s="341"/>
      <c r="N64" s="362"/>
      <c r="O64" s="374">
        <v>2</v>
      </c>
      <c r="P64" s="375"/>
      <c r="Q64" s="375"/>
      <c r="R64" s="376"/>
      <c r="S64" s="394">
        <v>3</v>
      </c>
      <c r="T64" s="336" t="s">
        <v>75</v>
      </c>
      <c r="U64" s="263"/>
      <c r="V64" s="338"/>
      <c r="W64" s="307"/>
      <c r="X64" s="263"/>
      <c r="Y64" s="264"/>
      <c r="Z64" s="337"/>
      <c r="AA64" s="263"/>
      <c r="AB64" s="264"/>
      <c r="AC64" s="337"/>
      <c r="AD64" s="378" t="s">
        <v>710</v>
      </c>
      <c r="AE64" s="379" t="s">
        <v>711</v>
      </c>
    </row>
    <row r="65" spans="1:31" s="165" customFormat="1" ht="12.75" customHeight="1">
      <c r="A65" s="371" t="s">
        <v>712</v>
      </c>
      <c r="B65" s="372" t="s">
        <v>713</v>
      </c>
      <c r="C65" s="340"/>
      <c r="D65" s="341"/>
      <c r="E65" s="341"/>
      <c r="F65" s="341"/>
      <c r="G65" s="341"/>
      <c r="H65" s="341"/>
      <c r="I65" s="383"/>
      <c r="J65" s="168" t="s">
        <v>319</v>
      </c>
      <c r="K65" s="373"/>
      <c r="L65" s="373"/>
      <c r="M65" s="341"/>
      <c r="N65" s="362"/>
      <c r="O65" s="374">
        <v>2</v>
      </c>
      <c r="P65" s="375"/>
      <c r="Q65" s="375"/>
      <c r="R65" s="376"/>
      <c r="S65" s="394">
        <v>3</v>
      </c>
      <c r="T65" s="336" t="s">
        <v>75</v>
      </c>
      <c r="U65" s="171"/>
      <c r="V65" s="246"/>
      <c r="W65" s="247"/>
      <c r="X65" s="263"/>
      <c r="Y65" s="264"/>
      <c r="Z65" s="265"/>
      <c r="AA65" s="263"/>
      <c r="AB65" s="264"/>
      <c r="AC65" s="265"/>
      <c r="AD65" s="378" t="s">
        <v>344</v>
      </c>
      <c r="AE65" s="379" t="s">
        <v>714</v>
      </c>
    </row>
    <row r="66" spans="1:31" s="165" customFormat="1" ht="12.75" customHeight="1">
      <c r="A66" s="371" t="s">
        <v>715</v>
      </c>
      <c r="B66" s="372" t="s">
        <v>716</v>
      </c>
      <c r="C66" s="340"/>
      <c r="D66" s="341"/>
      <c r="E66" s="341"/>
      <c r="F66" s="341"/>
      <c r="G66" s="341"/>
      <c r="H66" s="341"/>
      <c r="I66" s="168" t="s">
        <v>319</v>
      </c>
      <c r="J66" s="373"/>
      <c r="K66" s="373"/>
      <c r="L66" s="373"/>
      <c r="M66" s="341"/>
      <c r="N66" s="362"/>
      <c r="O66" s="374"/>
      <c r="P66" s="375"/>
      <c r="Q66" s="375">
        <v>4</v>
      </c>
      <c r="R66" s="376"/>
      <c r="S66" s="394">
        <v>6</v>
      </c>
      <c r="T66" s="336" t="s">
        <v>78</v>
      </c>
      <c r="U66" s="263"/>
      <c r="V66" s="338"/>
      <c r="W66" s="307"/>
      <c r="X66" s="263"/>
      <c r="Y66" s="264"/>
      <c r="Z66" s="265"/>
      <c r="AA66" s="263"/>
      <c r="AB66" s="264"/>
      <c r="AC66" s="265"/>
      <c r="AD66" s="378" t="s">
        <v>559</v>
      </c>
      <c r="AE66" s="379" t="s">
        <v>717</v>
      </c>
    </row>
    <row r="67" spans="1:31" s="165" customFormat="1" ht="12.75" customHeight="1">
      <c r="A67" s="371" t="s">
        <v>718</v>
      </c>
      <c r="B67" s="372" t="s">
        <v>719</v>
      </c>
      <c r="C67" s="340"/>
      <c r="D67" s="341"/>
      <c r="E67" s="341"/>
      <c r="F67" s="341"/>
      <c r="G67" s="341"/>
      <c r="H67" s="341"/>
      <c r="I67" s="383"/>
      <c r="J67" s="168" t="s">
        <v>319</v>
      </c>
      <c r="K67" s="373"/>
      <c r="L67" s="373"/>
      <c r="M67" s="341"/>
      <c r="N67" s="362"/>
      <c r="O67" s="374">
        <v>2</v>
      </c>
      <c r="P67" s="375"/>
      <c r="Q67" s="375"/>
      <c r="R67" s="376"/>
      <c r="S67" s="394">
        <v>3</v>
      </c>
      <c r="T67" s="336" t="s">
        <v>75</v>
      </c>
      <c r="U67" s="263"/>
      <c r="V67" s="338"/>
      <c r="W67" s="307"/>
      <c r="X67" s="263"/>
      <c r="Y67" s="264"/>
      <c r="Z67" s="265"/>
      <c r="AA67" s="263"/>
      <c r="AB67" s="264"/>
      <c r="AC67" s="265"/>
      <c r="AD67" s="378" t="s">
        <v>706</v>
      </c>
      <c r="AE67" s="379" t="s">
        <v>720</v>
      </c>
    </row>
    <row r="68" spans="1:31" s="165" customFormat="1" ht="12.75" customHeight="1">
      <c r="A68" s="371" t="s">
        <v>721</v>
      </c>
      <c r="B68" s="385" t="s">
        <v>722</v>
      </c>
      <c r="C68" s="340"/>
      <c r="D68" s="341"/>
      <c r="E68" s="341"/>
      <c r="F68" s="341"/>
      <c r="G68" s="341"/>
      <c r="H68" s="341"/>
      <c r="I68" s="168" t="s">
        <v>319</v>
      </c>
      <c r="J68" s="373"/>
      <c r="K68" s="373"/>
      <c r="L68" s="373"/>
      <c r="M68" s="341"/>
      <c r="N68" s="362"/>
      <c r="O68" s="374">
        <v>2</v>
      </c>
      <c r="P68" s="375"/>
      <c r="Q68" s="375"/>
      <c r="R68" s="376"/>
      <c r="S68" s="394">
        <v>3</v>
      </c>
      <c r="T68" s="336" t="s">
        <v>75</v>
      </c>
      <c r="U68" s="263"/>
      <c r="V68" s="338"/>
      <c r="W68" s="307"/>
      <c r="X68" s="263"/>
      <c r="Y68" s="264"/>
      <c r="Z68" s="265"/>
      <c r="AA68" s="263"/>
      <c r="AB68" s="264"/>
      <c r="AC68" s="265"/>
      <c r="AD68" s="378" t="s">
        <v>723</v>
      </c>
      <c r="AE68" s="379" t="s">
        <v>724</v>
      </c>
    </row>
    <row r="69" spans="1:31" s="165" customFormat="1" ht="12.75" customHeight="1">
      <c r="A69" s="371" t="s">
        <v>725</v>
      </c>
      <c r="B69" s="372" t="s">
        <v>726</v>
      </c>
      <c r="C69" s="340"/>
      <c r="D69" s="341"/>
      <c r="E69" s="341"/>
      <c r="F69" s="341"/>
      <c r="G69" s="341"/>
      <c r="H69" s="341"/>
      <c r="I69" s="168" t="s">
        <v>319</v>
      </c>
      <c r="J69" s="373"/>
      <c r="K69" s="373"/>
      <c r="L69" s="373"/>
      <c r="M69" s="341"/>
      <c r="N69" s="362"/>
      <c r="O69" s="374">
        <v>2</v>
      </c>
      <c r="P69" s="375"/>
      <c r="Q69" s="375"/>
      <c r="R69" s="376"/>
      <c r="S69" s="394">
        <v>3</v>
      </c>
      <c r="T69" s="336" t="s">
        <v>75</v>
      </c>
      <c r="U69" s="349"/>
      <c r="V69" s="386"/>
      <c r="W69" s="353"/>
      <c r="X69" s="349"/>
      <c r="Y69" s="350"/>
      <c r="Z69" s="352"/>
      <c r="AA69" s="349"/>
      <c r="AB69" s="350"/>
      <c r="AC69" s="352"/>
      <c r="AD69" s="378" t="s">
        <v>453</v>
      </c>
      <c r="AE69" s="379" t="s">
        <v>727</v>
      </c>
    </row>
    <row r="70" spans="1:31" s="165" customFormat="1" ht="12.75" customHeight="1">
      <c r="A70" s="371" t="s">
        <v>728</v>
      </c>
      <c r="B70" s="372" t="s">
        <v>729</v>
      </c>
      <c r="C70" s="340"/>
      <c r="D70" s="341"/>
      <c r="E70" s="341"/>
      <c r="F70" s="341"/>
      <c r="G70" s="341"/>
      <c r="H70" s="341"/>
      <c r="I70" s="383"/>
      <c r="J70" s="168" t="s">
        <v>319</v>
      </c>
      <c r="K70" s="373"/>
      <c r="L70" s="373"/>
      <c r="M70" s="341"/>
      <c r="N70" s="362"/>
      <c r="O70" s="374">
        <v>2</v>
      </c>
      <c r="P70" s="375"/>
      <c r="Q70" s="375"/>
      <c r="R70" s="376"/>
      <c r="S70" s="394">
        <v>3</v>
      </c>
      <c r="T70" s="336" t="s">
        <v>75</v>
      </c>
      <c r="U70" s="349"/>
      <c r="V70" s="246"/>
      <c r="W70" s="247"/>
      <c r="X70" s="349"/>
      <c r="Y70" s="350"/>
      <c r="Z70" s="352"/>
      <c r="AA70" s="349"/>
      <c r="AB70" s="350"/>
      <c r="AC70" s="352"/>
      <c r="AD70" s="378" t="s">
        <v>730</v>
      </c>
      <c r="AE70" s="388" t="s">
        <v>731</v>
      </c>
    </row>
    <row r="71" spans="1:31" s="165" customFormat="1" ht="12.75" customHeight="1">
      <c r="A71" s="371" t="s">
        <v>732</v>
      </c>
      <c r="B71" s="372" t="s">
        <v>733</v>
      </c>
      <c r="C71" s="340"/>
      <c r="D71" s="341"/>
      <c r="E71" s="341"/>
      <c r="F71" s="341"/>
      <c r="G71" s="341"/>
      <c r="H71" s="341"/>
      <c r="I71" s="383"/>
      <c r="J71" s="168" t="s">
        <v>319</v>
      </c>
      <c r="K71" s="373"/>
      <c r="L71" s="373"/>
      <c r="M71" s="341"/>
      <c r="N71" s="362"/>
      <c r="O71" s="374">
        <v>2</v>
      </c>
      <c r="P71" s="375"/>
      <c r="Q71" s="375"/>
      <c r="R71" s="376"/>
      <c r="S71" s="394">
        <v>3</v>
      </c>
      <c r="T71" s="336" t="s">
        <v>75</v>
      </c>
      <c r="U71" s="263"/>
      <c r="V71" s="338"/>
      <c r="W71" s="307"/>
      <c r="X71" s="263"/>
      <c r="Y71" s="264"/>
      <c r="Z71" s="265"/>
      <c r="AA71" s="263"/>
      <c r="AB71" s="264"/>
      <c r="AC71" s="265"/>
      <c r="AD71" s="378" t="s">
        <v>344</v>
      </c>
      <c r="AE71" s="379" t="s">
        <v>734</v>
      </c>
    </row>
    <row r="72" spans="1:31" s="165" customFormat="1" ht="12.75" customHeight="1">
      <c r="A72" s="371" t="s">
        <v>735</v>
      </c>
      <c r="B72" s="372" t="s">
        <v>736</v>
      </c>
      <c r="C72" s="340"/>
      <c r="D72" s="341"/>
      <c r="E72" s="341"/>
      <c r="F72" s="341"/>
      <c r="G72" s="341"/>
      <c r="H72" s="341"/>
      <c r="I72" s="383"/>
      <c r="J72" s="168" t="s">
        <v>319</v>
      </c>
      <c r="K72" s="373"/>
      <c r="L72" s="373"/>
      <c r="M72" s="341"/>
      <c r="N72" s="362"/>
      <c r="O72" s="374"/>
      <c r="P72" s="375"/>
      <c r="Q72" s="375">
        <v>4</v>
      </c>
      <c r="R72" s="376"/>
      <c r="S72" s="394">
        <v>6</v>
      </c>
      <c r="T72" s="336" t="s">
        <v>78</v>
      </c>
      <c r="U72" s="171"/>
      <c r="V72" s="246"/>
      <c r="W72" s="247"/>
      <c r="X72" s="171"/>
      <c r="Y72" s="172"/>
      <c r="Z72" s="175"/>
      <c r="AA72" s="263"/>
      <c r="AB72" s="264"/>
      <c r="AC72" s="265"/>
      <c r="AD72" s="378" t="s">
        <v>710</v>
      </c>
      <c r="AE72" s="379" t="s">
        <v>737</v>
      </c>
    </row>
    <row r="73" spans="1:31" s="165" customFormat="1" ht="12.75" customHeight="1">
      <c r="A73" s="210" t="s">
        <v>738</v>
      </c>
      <c r="B73" s="372" t="s">
        <v>739</v>
      </c>
      <c r="C73" s="340"/>
      <c r="D73" s="341"/>
      <c r="E73" s="341"/>
      <c r="F73" s="341"/>
      <c r="G73" s="341"/>
      <c r="H73" s="341"/>
      <c r="I73" s="383"/>
      <c r="J73" s="168" t="s">
        <v>319</v>
      </c>
      <c r="K73" s="373"/>
      <c r="L73" s="373"/>
      <c r="M73" s="341"/>
      <c r="N73" s="362"/>
      <c r="O73" s="374">
        <v>2</v>
      </c>
      <c r="P73" s="375"/>
      <c r="Q73" s="375"/>
      <c r="R73" s="376"/>
      <c r="S73" s="394">
        <v>3</v>
      </c>
      <c r="T73" s="336" t="s">
        <v>75</v>
      </c>
      <c r="U73" s="263"/>
      <c r="V73" s="338"/>
      <c r="W73" s="307"/>
      <c r="X73" s="263"/>
      <c r="Y73" s="264"/>
      <c r="Z73" s="265"/>
      <c r="AA73" s="263"/>
      <c r="AB73" s="264"/>
      <c r="AC73" s="265"/>
      <c r="AD73" s="378" t="s">
        <v>344</v>
      </c>
      <c r="AE73" s="379" t="s">
        <v>740</v>
      </c>
    </row>
    <row r="74" spans="1:31" s="165" customFormat="1" ht="12.75" customHeight="1">
      <c r="A74" s="371" t="s">
        <v>741</v>
      </c>
      <c r="B74" s="372" t="s">
        <v>742</v>
      </c>
      <c r="C74" s="340"/>
      <c r="D74" s="341"/>
      <c r="E74" s="341"/>
      <c r="F74" s="341"/>
      <c r="G74" s="341"/>
      <c r="H74" s="341"/>
      <c r="I74" s="383"/>
      <c r="J74" s="168" t="s">
        <v>319</v>
      </c>
      <c r="K74" s="373"/>
      <c r="L74" s="373"/>
      <c r="M74" s="341"/>
      <c r="N74" s="362"/>
      <c r="O74" s="374"/>
      <c r="P74" s="375"/>
      <c r="Q74" s="375">
        <v>4</v>
      </c>
      <c r="R74" s="376"/>
      <c r="S74" s="394">
        <v>6</v>
      </c>
      <c r="T74" s="336" t="s">
        <v>78</v>
      </c>
      <c r="U74" s="171"/>
      <c r="V74" s="246"/>
      <c r="W74" s="247"/>
      <c r="X74" s="263"/>
      <c r="Y74" s="264"/>
      <c r="Z74" s="265"/>
      <c r="AA74" s="263"/>
      <c r="AB74" s="264"/>
      <c r="AC74" s="265"/>
      <c r="AD74" s="378" t="s">
        <v>465</v>
      </c>
      <c r="AE74" s="395" t="s">
        <v>743</v>
      </c>
    </row>
    <row r="75" spans="1:31" s="165" customFormat="1" ht="12.75" customHeight="1">
      <c r="A75" s="371" t="s">
        <v>744</v>
      </c>
      <c r="B75" s="372" t="s">
        <v>745</v>
      </c>
      <c r="C75" s="340"/>
      <c r="D75" s="341"/>
      <c r="E75" s="341"/>
      <c r="F75" s="341"/>
      <c r="G75" s="341"/>
      <c r="H75" s="341"/>
      <c r="I75" s="168" t="s">
        <v>319</v>
      </c>
      <c r="J75" s="373"/>
      <c r="K75" s="373"/>
      <c r="L75" s="373"/>
      <c r="M75" s="341"/>
      <c r="N75" s="362"/>
      <c r="O75" s="374">
        <v>2</v>
      </c>
      <c r="P75" s="375"/>
      <c r="Q75" s="375"/>
      <c r="R75" s="376"/>
      <c r="S75" s="394">
        <v>3</v>
      </c>
      <c r="T75" s="336" t="s">
        <v>75</v>
      </c>
      <c r="U75" s="263"/>
      <c r="V75" s="338"/>
      <c r="W75" s="307"/>
      <c r="X75" s="263"/>
      <c r="Y75" s="264"/>
      <c r="Z75" s="337"/>
      <c r="AA75" s="263"/>
      <c r="AB75" s="264"/>
      <c r="AC75" s="337"/>
      <c r="AD75" s="378" t="s">
        <v>746</v>
      </c>
      <c r="AE75" s="379" t="s">
        <v>747</v>
      </c>
    </row>
    <row r="76" spans="1:31" s="165" customFormat="1" ht="12.75" customHeight="1">
      <c r="A76" s="371" t="s">
        <v>748</v>
      </c>
      <c r="B76" s="372" t="s">
        <v>749</v>
      </c>
      <c r="C76" s="340"/>
      <c r="D76" s="341"/>
      <c r="E76" s="341"/>
      <c r="F76" s="341"/>
      <c r="G76" s="341"/>
      <c r="H76" s="341"/>
      <c r="I76" s="383"/>
      <c r="J76" s="168" t="s">
        <v>319</v>
      </c>
      <c r="K76" s="373"/>
      <c r="L76" s="373"/>
      <c r="M76" s="341"/>
      <c r="N76" s="362"/>
      <c r="O76" s="374">
        <v>2</v>
      </c>
      <c r="P76" s="375"/>
      <c r="Q76" s="375"/>
      <c r="R76" s="376"/>
      <c r="S76" s="394">
        <v>3</v>
      </c>
      <c r="T76" s="336" t="s">
        <v>75</v>
      </c>
      <c r="U76" s="365"/>
      <c r="V76" s="366"/>
      <c r="W76" s="367"/>
      <c r="X76" s="365"/>
      <c r="Y76" s="368"/>
      <c r="Z76" s="369"/>
      <c r="AA76" s="365"/>
      <c r="AB76" s="368"/>
      <c r="AC76" s="369"/>
      <c r="AD76" s="378" t="s">
        <v>465</v>
      </c>
      <c r="AE76" s="379" t="s">
        <v>750</v>
      </c>
    </row>
    <row r="77" spans="1:31" s="165" customFormat="1" ht="12.75" customHeight="1">
      <c r="A77" s="210" t="s">
        <v>751</v>
      </c>
      <c r="B77" s="389" t="s">
        <v>752</v>
      </c>
      <c r="C77" s="396"/>
      <c r="D77" s="397"/>
      <c r="E77" s="397"/>
      <c r="F77" s="397"/>
      <c r="G77" s="397"/>
      <c r="H77" s="397"/>
      <c r="I77" s="380"/>
      <c r="J77" s="172" t="s">
        <v>319</v>
      </c>
      <c r="K77" s="172"/>
      <c r="L77" s="172"/>
      <c r="M77" s="397"/>
      <c r="N77" s="398"/>
      <c r="O77" s="171">
        <v>2</v>
      </c>
      <c r="P77" s="172"/>
      <c r="Q77" s="172"/>
      <c r="R77" s="173"/>
      <c r="S77" s="175">
        <v>3</v>
      </c>
      <c r="T77" s="336" t="s">
        <v>75</v>
      </c>
      <c r="U77" s="263"/>
      <c r="V77" s="338"/>
      <c r="W77" s="307"/>
      <c r="X77" s="263"/>
      <c r="Y77" s="264"/>
      <c r="Z77" s="337"/>
      <c r="AA77" s="263"/>
      <c r="AB77" s="264"/>
      <c r="AC77" s="337"/>
      <c r="AD77" s="390" t="s">
        <v>753</v>
      </c>
      <c r="AE77" s="388" t="s">
        <v>754</v>
      </c>
    </row>
    <row r="78" spans="1:31" s="165" customFormat="1" ht="12.75" customHeight="1">
      <c r="A78" s="371" t="s">
        <v>755</v>
      </c>
      <c r="B78" s="372" t="s">
        <v>756</v>
      </c>
      <c r="C78" s="340"/>
      <c r="D78" s="341"/>
      <c r="E78" s="341"/>
      <c r="F78" s="341"/>
      <c r="G78" s="341"/>
      <c r="H78" s="341"/>
      <c r="I78" s="383"/>
      <c r="J78" s="168" t="s">
        <v>319</v>
      </c>
      <c r="K78" s="373"/>
      <c r="L78" s="373"/>
      <c r="M78" s="341"/>
      <c r="N78" s="362"/>
      <c r="O78" s="374">
        <v>2</v>
      </c>
      <c r="P78" s="375"/>
      <c r="Q78" s="375"/>
      <c r="R78" s="376"/>
      <c r="S78" s="394">
        <v>3</v>
      </c>
      <c r="T78" s="336" t="s">
        <v>75</v>
      </c>
      <c r="U78" s="171"/>
      <c r="V78" s="246"/>
      <c r="W78" s="247"/>
      <c r="X78" s="263"/>
      <c r="Y78" s="264"/>
      <c r="Z78" s="265"/>
      <c r="AA78" s="263"/>
      <c r="AB78" s="264"/>
      <c r="AC78" s="265"/>
      <c r="AD78" s="378" t="s">
        <v>757</v>
      </c>
      <c r="AE78" s="388" t="s">
        <v>758</v>
      </c>
    </row>
    <row r="79" spans="1:31" s="165" customFormat="1" ht="12.75" customHeight="1">
      <c r="A79" s="371" t="s">
        <v>759</v>
      </c>
      <c r="B79" s="372" t="s">
        <v>760</v>
      </c>
      <c r="C79" s="340"/>
      <c r="D79" s="341"/>
      <c r="E79" s="341"/>
      <c r="F79" s="341"/>
      <c r="G79" s="341"/>
      <c r="H79" s="341"/>
      <c r="I79" s="168" t="s">
        <v>319</v>
      </c>
      <c r="J79" s="373"/>
      <c r="K79" s="373"/>
      <c r="L79" s="373"/>
      <c r="M79" s="341"/>
      <c r="N79" s="362"/>
      <c r="O79" s="374">
        <v>2</v>
      </c>
      <c r="P79" s="375"/>
      <c r="Q79" s="375"/>
      <c r="R79" s="376"/>
      <c r="S79" s="394">
        <v>3</v>
      </c>
      <c r="T79" s="336" t="s">
        <v>75</v>
      </c>
      <c r="U79" s="263"/>
      <c r="V79" s="338"/>
      <c r="W79" s="307"/>
      <c r="X79" s="263"/>
      <c r="Y79" s="264"/>
      <c r="Z79" s="265"/>
      <c r="AA79" s="263"/>
      <c r="AB79" s="264"/>
      <c r="AC79" s="265"/>
      <c r="AD79" s="378" t="s">
        <v>683</v>
      </c>
      <c r="AE79" s="379" t="s">
        <v>761</v>
      </c>
    </row>
    <row r="80" spans="1:31" s="165" customFormat="1" ht="12.75" customHeight="1">
      <c r="A80" s="371" t="s">
        <v>762</v>
      </c>
      <c r="B80" s="372" t="s">
        <v>763</v>
      </c>
      <c r="C80" s="340"/>
      <c r="D80" s="341"/>
      <c r="E80" s="341"/>
      <c r="F80" s="341"/>
      <c r="G80" s="341"/>
      <c r="H80" s="341"/>
      <c r="I80" s="168" t="s">
        <v>319</v>
      </c>
      <c r="J80" s="373"/>
      <c r="K80" s="373"/>
      <c r="L80" s="373"/>
      <c r="M80" s="341"/>
      <c r="N80" s="362"/>
      <c r="O80" s="374">
        <v>2</v>
      </c>
      <c r="P80" s="375"/>
      <c r="Q80" s="375"/>
      <c r="R80" s="376"/>
      <c r="S80" s="394">
        <v>3</v>
      </c>
      <c r="T80" s="336" t="s">
        <v>75</v>
      </c>
      <c r="U80" s="263"/>
      <c r="V80" s="338"/>
      <c r="W80" s="307"/>
      <c r="X80" s="263"/>
      <c r="Y80" s="264"/>
      <c r="Z80" s="265"/>
      <c r="AA80" s="263"/>
      <c r="AB80" s="264"/>
      <c r="AC80" s="265"/>
      <c r="AD80" s="378" t="s">
        <v>539</v>
      </c>
      <c r="AE80" s="379" t="s">
        <v>764</v>
      </c>
    </row>
    <row r="81" spans="1:31" s="165" customFormat="1" ht="12.75" customHeight="1">
      <c r="A81" s="371" t="s">
        <v>765</v>
      </c>
      <c r="B81" s="372" t="s">
        <v>766</v>
      </c>
      <c r="C81" s="340"/>
      <c r="D81" s="341"/>
      <c r="E81" s="172" t="s">
        <v>319</v>
      </c>
      <c r="F81" s="397"/>
      <c r="G81" s="397"/>
      <c r="H81" s="397"/>
      <c r="I81" s="172"/>
      <c r="J81" s="373"/>
      <c r="K81" s="373"/>
      <c r="L81" s="373"/>
      <c r="M81" s="341"/>
      <c r="N81" s="362"/>
      <c r="O81" s="374">
        <v>2</v>
      </c>
      <c r="P81" s="375"/>
      <c r="Q81" s="375"/>
      <c r="R81" s="376"/>
      <c r="S81" s="394">
        <v>3</v>
      </c>
      <c r="T81" s="336" t="s">
        <v>75</v>
      </c>
      <c r="U81" s="263"/>
      <c r="V81" s="338"/>
      <c r="W81" s="307"/>
      <c r="X81" s="263"/>
      <c r="Y81" s="264"/>
      <c r="Z81" s="265"/>
      <c r="AA81" s="263"/>
      <c r="AB81" s="264"/>
      <c r="AC81" s="265"/>
      <c r="AD81" s="378" t="s">
        <v>767</v>
      </c>
      <c r="AE81" s="379" t="s">
        <v>768</v>
      </c>
    </row>
    <row r="82" spans="1:31" s="165" customFormat="1" ht="12.75" customHeight="1">
      <c r="A82" s="371" t="s">
        <v>769</v>
      </c>
      <c r="B82" s="372" t="s">
        <v>770</v>
      </c>
      <c r="C82" s="340"/>
      <c r="D82" s="341"/>
      <c r="E82" s="341"/>
      <c r="F82" s="341"/>
      <c r="G82" s="341"/>
      <c r="H82" s="341"/>
      <c r="I82" s="168" t="s">
        <v>319</v>
      </c>
      <c r="J82" s="373"/>
      <c r="K82" s="373"/>
      <c r="L82" s="373"/>
      <c r="M82" s="341"/>
      <c r="N82" s="362"/>
      <c r="O82" s="374">
        <v>2</v>
      </c>
      <c r="P82" s="375"/>
      <c r="Q82" s="375"/>
      <c r="R82" s="376"/>
      <c r="S82" s="394">
        <v>3</v>
      </c>
      <c r="T82" s="336" t="s">
        <v>75</v>
      </c>
      <c r="U82" s="349"/>
      <c r="V82" s="386"/>
      <c r="W82" s="353"/>
      <c r="X82" s="349"/>
      <c r="Y82" s="350"/>
      <c r="Z82" s="352"/>
      <c r="AA82" s="349"/>
      <c r="AB82" s="350"/>
      <c r="AC82" s="352"/>
      <c r="AD82" s="378" t="s">
        <v>771</v>
      </c>
      <c r="AE82" s="379" t="s">
        <v>772</v>
      </c>
    </row>
    <row r="83" spans="1:31" s="165" customFormat="1" ht="12.75" customHeight="1">
      <c r="A83" s="371" t="s">
        <v>773</v>
      </c>
      <c r="B83" s="372" t="s">
        <v>774</v>
      </c>
      <c r="C83" s="340"/>
      <c r="D83" s="341"/>
      <c r="E83" s="341"/>
      <c r="F83" s="341"/>
      <c r="G83" s="341"/>
      <c r="H83" s="341"/>
      <c r="I83" s="383"/>
      <c r="J83" s="168" t="s">
        <v>319</v>
      </c>
      <c r="K83" s="373"/>
      <c r="L83" s="373"/>
      <c r="M83" s="341"/>
      <c r="N83" s="362"/>
      <c r="O83" s="374">
        <v>2</v>
      </c>
      <c r="P83" s="375"/>
      <c r="Q83" s="375"/>
      <c r="R83" s="376"/>
      <c r="S83" s="394">
        <v>3</v>
      </c>
      <c r="T83" s="336" t="s">
        <v>75</v>
      </c>
      <c r="U83" s="349"/>
      <c r="V83" s="246"/>
      <c r="W83" s="247"/>
      <c r="X83" s="349"/>
      <c r="Y83" s="350"/>
      <c r="Z83" s="352"/>
      <c r="AA83" s="349"/>
      <c r="AB83" s="350"/>
      <c r="AC83" s="352"/>
      <c r="AD83" s="378" t="s">
        <v>775</v>
      </c>
      <c r="AE83" s="379" t="s">
        <v>776</v>
      </c>
    </row>
    <row r="84" spans="1:31" s="165" customFormat="1" ht="12.75" customHeight="1">
      <c r="A84" s="371" t="s">
        <v>777</v>
      </c>
      <c r="B84" s="372" t="s">
        <v>778</v>
      </c>
      <c r="C84" s="340"/>
      <c r="D84" s="341"/>
      <c r="E84" s="341"/>
      <c r="F84" s="341"/>
      <c r="G84" s="341"/>
      <c r="H84" s="341"/>
      <c r="I84" s="383"/>
      <c r="J84" s="168" t="s">
        <v>319</v>
      </c>
      <c r="K84" s="373"/>
      <c r="L84" s="373"/>
      <c r="M84" s="341"/>
      <c r="N84" s="362"/>
      <c r="O84" s="374">
        <v>2</v>
      </c>
      <c r="P84" s="375"/>
      <c r="Q84" s="375"/>
      <c r="R84" s="376"/>
      <c r="S84" s="394">
        <v>3</v>
      </c>
      <c r="T84" s="336" t="s">
        <v>75</v>
      </c>
      <c r="U84" s="263"/>
      <c r="V84" s="338"/>
      <c r="W84" s="307"/>
      <c r="X84" s="263"/>
      <c r="Y84" s="264"/>
      <c r="Z84" s="265"/>
      <c r="AA84" s="263"/>
      <c r="AB84" s="264"/>
      <c r="AC84" s="265"/>
      <c r="AD84" s="378" t="s">
        <v>757</v>
      </c>
      <c r="AE84" s="379" t="s">
        <v>779</v>
      </c>
    </row>
    <row r="85" spans="1:31" s="165" customFormat="1" ht="12.75" customHeight="1">
      <c r="A85" s="371" t="s">
        <v>780</v>
      </c>
      <c r="B85" s="372" t="s">
        <v>781</v>
      </c>
      <c r="C85" s="340"/>
      <c r="D85" s="341"/>
      <c r="E85" s="341"/>
      <c r="F85" s="341"/>
      <c r="G85" s="341"/>
      <c r="H85" s="341"/>
      <c r="I85" s="168" t="s">
        <v>319</v>
      </c>
      <c r="J85" s="373"/>
      <c r="K85" s="373"/>
      <c r="L85" s="373"/>
      <c r="M85" s="341"/>
      <c r="N85" s="362"/>
      <c r="O85" s="374">
        <v>2</v>
      </c>
      <c r="P85" s="375"/>
      <c r="Q85" s="375"/>
      <c r="R85" s="376"/>
      <c r="S85" s="394">
        <v>3</v>
      </c>
      <c r="T85" s="336" t="s">
        <v>75</v>
      </c>
      <c r="U85" s="171"/>
      <c r="V85" s="246"/>
      <c r="W85" s="247"/>
      <c r="X85" s="171"/>
      <c r="Y85" s="172"/>
      <c r="Z85" s="175"/>
      <c r="AA85" s="263"/>
      <c r="AB85" s="264"/>
      <c r="AC85" s="265"/>
      <c r="AD85" s="378" t="s">
        <v>539</v>
      </c>
      <c r="AE85" s="379" t="s">
        <v>782</v>
      </c>
    </row>
    <row r="86" spans="1:31" s="165" customFormat="1" ht="12.75" customHeight="1">
      <c r="A86" s="371" t="s">
        <v>783</v>
      </c>
      <c r="B86" s="372" t="s">
        <v>784</v>
      </c>
      <c r="C86" s="340"/>
      <c r="D86" s="341"/>
      <c r="E86" s="341"/>
      <c r="F86" s="341"/>
      <c r="G86" s="341"/>
      <c r="H86" s="341"/>
      <c r="I86" s="168" t="s">
        <v>319</v>
      </c>
      <c r="J86" s="373"/>
      <c r="K86" s="373"/>
      <c r="L86" s="373"/>
      <c r="M86" s="341"/>
      <c r="N86" s="362"/>
      <c r="O86" s="374"/>
      <c r="P86" s="375"/>
      <c r="Q86" s="375">
        <v>4</v>
      </c>
      <c r="R86" s="376"/>
      <c r="S86" s="394">
        <v>6</v>
      </c>
      <c r="T86" s="336" t="s">
        <v>78</v>
      </c>
      <c r="U86" s="263"/>
      <c r="V86" s="338"/>
      <c r="W86" s="307"/>
      <c r="X86" s="263"/>
      <c r="Y86" s="264"/>
      <c r="Z86" s="265"/>
      <c r="AA86" s="263"/>
      <c r="AB86" s="264"/>
      <c r="AC86" s="265"/>
      <c r="AD86" s="378" t="s">
        <v>539</v>
      </c>
      <c r="AE86" s="379" t="s">
        <v>785</v>
      </c>
    </row>
    <row r="87" spans="1:31" s="165" customFormat="1" ht="12.75" customHeight="1">
      <c r="A87" s="371" t="s">
        <v>786</v>
      </c>
      <c r="B87" s="372" t="s">
        <v>787</v>
      </c>
      <c r="C87" s="340"/>
      <c r="D87" s="341"/>
      <c r="E87" s="341"/>
      <c r="F87" s="341"/>
      <c r="G87" s="341"/>
      <c r="H87" s="341"/>
      <c r="I87" s="383"/>
      <c r="J87" s="168" t="s">
        <v>319</v>
      </c>
      <c r="K87" s="373"/>
      <c r="L87" s="373"/>
      <c r="M87" s="341"/>
      <c r="N87" s="362"/>
      <c r="O87" s="374"/>
      <c r="P87" s="375"/>
      <c r="Q87" s="375">
        <v>4</v>
      </c>
      <c r="R87" s="376"/>
      <c r="S87" s="394">
        <v>6</v>
      </c>
      <c r="T87" s="336" t="s">
        <v>78</v>
      </c>
      <c r="U87" s="171"/>
      <c r="V87" s="246"/>
      <c r="W87" s="247"/>
      <c r="X87" s="263"/>
      <c r="Y87" s="264"/>
      <c r="Z87" s="265"/>
      <c r="AA87" s="263"/>
      <c r="AB87" s="264"/>
      <c r="AC87" s="265"/>
      <c r="AD87" s="378" t="s">
        <v>539</v>
      </c>
      <c r="AE87" s="379" t="s">
        <v>788</v>
      </c>
    </row>
    <row r="88" spans="1:31" s="165" customFormat="1" ht="12.75" customHeight="1">
      <c r="A88" s="371" t="s">
        <v>789</v>
      </c>
      <c r="B88" s="372" t="s">
        <v>790</v>
      </c>
      <c r="C88" s="340"/>
      <c r="D88" s="341"/>
      <c r="E88" s="341"/>
      <c r="F88" s="341"/>
      <c r="G88" s="341"/>
      <c r="H88" s="341"/>
      <c r="I88" s="168" t="s">
        <v>319</v>
      </c>
      <c r="J88" s="373"/>
      <c r="K88" s="373"/>
      <c r="L88" s="373"/>
      <c r="M88" s="341"/>
      <c r="N88" s="362"/>
      <c r="O88" s="374"/>
      <c r="P88" s="375"/>
      <c r="Q88" s="375">
        <v>4</v>
      </c>
      <c r="R88" s="376"/>
      <c r="S88" s="394">
        <v>6</v>
      </c>
      <c r="T88" s="336" t="s">
        <v>78</v>
      </c>
      <c r="U88" s="263"/>
      <c r="V88" s="338"/>
      <c r="W88" s="307"/>
      <c r="X88" s="263"/>
      <c r="Y88" s="264"/>
      <c r="Z88" s="265"/>
      <c r="AA88" s="263"/>
      <c r="AB88" s="264"/>
      <c r="AC88" s="265"/>
      <c r="AD88" s="378" t="s">
        <v>539</v>
      </c>
      <c r="AE88" s="381" t="s">
        <v>791</v>
      </c>
    </row>
    <row r="89" spans="1:31" s="165" customFormat="1" ht="12.75" customHeight="1">
      <c r="A89" s="371" t="s">
        <v>792</v>
      </c>
      <c r="B89" s="372" t="s">
        <v>793</v>
      </c>
      <c r="C89" s="340"/>
      <c r="D89" s="341"/>
      <c r="E89" s="341"/>
      <c r="F89" s="341"/>
      <c r="G89" s="341"/>
      <c r="H89" s="341"/>
      <c r="I89" s="168" t="s">
        <v>319</v>
      </c>
      <c r="J89" s="373"/>
      <c r="K89" s="373"/>
      <c r="L89" s="373"/>
      <c r="M89" s="341"/>
      <c r="N89" s="362"/>
      <c r="O89" s="374">
        <v>2</v>
      </c>
      <c r="P89" s="375"/>
      <c r="Q89" s="375"/>
      <c r="R89" s="376"/>
      <c r="S89" s="394">
        <v>3</v>
      </c>
      <c r="T89" s="336" t="s">
        <v>75</v>
      </c>
      <c r="U89" s="349"/>
      <c r="V89" s="386"/>
      <c r="W89" s="353"/>
      <c r="X89" s="349"/>
      <c r="Y89" s="350"/>
      <c r="Z89" s="352"/>
      <c r="AA89" s="349"/>
      <c r="AB89" s="350"/>
      <c r="AC89" s="352"/>
      <c r="AD89" s="378" t="s">
        <v>465</v>
      </c>
      <c r="AE89" s="379" t="s">
        <v>794</v>
      </c>
    </row>
    <row r="90" spans="1:31" s="165" customFormat="1" ht="12.75" customHeight="1">
      <c r="A90" s="371" t="s">
        <v>795</v>
      </c>
      <c r="B90" s="372" t="s">
        <v>796</v>
      </c>
      <c r="C90" s="340"/>
      <c r="D90" s="341"/>
      <c r="E90" s="341"/>
      <c r="F90" s="341"/>
      <c r="G90" s="341"/>
      <c r="H90" s="341"/>
      <c r="I90" s="168" t="s">
        <v>319</v>
      </c>
      <c r="J90" s="373"/>
      <c r="K90" s="373"/>
      <c r="L90" s="373"/>
      <c r="M90" s="341"/>
      <c r="N90" s="362"/>
      <c r="O90" s="374">
        <v>2</v>
      </c>
      <c r="P90" s="375"/>
      <c r="Q90" s="375"/>
      <c r="R90" s="376"/>
      <c r="S90" s="394">
        <v>3</v>
      </c>
      <c r="T90" s="336" t="s">
        <v>75</v>
      </c>
      <c r="U90" s="349"/>
      <c r="V90" s="246"/>
      <c r="W90" s="247"/>
      <c r="X90" s="349"/>
      <c r="Y90" s="350"/>
      <c r="Z90" s="352"/>
      <c r="AA90" s="349"/>
      <c r="AB90" s="350"/>
      <c r="AC90" s="352"/>
      <c r="AD90" s="378" t="s">
        <v>757</v>
      </c>
      <c r="AE90" s="379" t="s">
        <v>797</v>
      </c>
    </row>
    <row r="91" spans="1:31" s="165" customFormat="1" ht="12.75" customHeight="1">
      <c r="A91" s="371" t="s">
        <v>798</v>
      </c>
      <c r="B91" s="372" t="s">
        <v>799</v>
      </c>
      <c r="C91" s="340"/>
      <c r="D91" s="341"/>
      <c r="E91" s="341"/>
      <c r="F91" s="341"/>
      <c r="G91" s="341"/>
      <c r="H91" s="341"/>
      <c r="I91" s="168" t="s">
        <v>319</v>
      </c>
      <c r="J91" s="373"/>
      <c r="K91" s="373"/>
      <c r="L91" s="373"/>
      <c r="M91" s="341"/>
      <c r="N91" s="362"/>
      <c r="O91" s="374">
        <v>2</v>
      </c>
      <c r="P91" s="375"/>
      <c r="Q91" s="375"/>
      <c r="R91" s="376"/>
      <c r="S91" s="394">
        <v>3</v>
      </c>
      <c r="T91" s="336" t="s">
        <v>75</v>
      </c>
      <c r="U91" s="171"/>
      <c r="V91" s="246"/>
      <c r="W91" s="247"/>
      <c r="X91" s="171"/>
      <c r="Y91" s="172"/>
      <c r="Z91" s="175"/>
      <c r="AA91" s="263"/>
      <c r="AB91" s="264"/>
      <c r="AC91" s="265"/>
      <c r="AD91" s="378" t="s">
        <v>800</v>
      </c>
      <c r="AE91" s="379" t="s">
        <v>801</v>
      </c>
    </row>
    <row r="92" spans="1:31" s="165" customFormat="1" ht="12.75" customHeight="1">
      <c r="A92" s="371" t="s">
        <v>802</v>
      </c>
      <c r="B92" s="372" t="s">
        <v>803</v>
      </c>
      <c r="C92" s="340"/>
      <c r="D92" s="341"/>
      <c r="E92" s="341"/>
      <c r="F92" s="341"/>
      <c r="G92" s="341"/>
      <c r="H92" s="341"/>
      <c r="I92" s="383"/>
      <c r="J92" s="168" t="s">
        <v>319</v>
      </c>
      <c r="K92" s="373"/>
      <c r="L92" s="373"/>
      <c r="M92" s="341"/>
      <c r="N92" s="362"/>
      <c r="O92" s="374">
        <v>2</v>
      </c>
      <c r="P92" s="375"/>
      <c r="Q92" s="375"/>
      <c r="R92" s="376"/>
      <c r="S92" s="394">
        <v>3</v>
      </c>
      <c r="T92" s="336" t="s">
        <v>75</v>
      </c>
      <c r="U92" s="263"/>
      <c r="V92" s="338"/>
      <c r="W92" s="307"/>
      <c r="X92" s="263"/>
      <c r="Y92" s="264"/>
      <c r="Z92" s="265"/>
      <c r="AA92" s="263"/>
      <c r="AB92" s="264"/>
      <c r="AC92" s="265"/>
      <c r="AD92" s="378" t="s">
        <v>539</v>
      </c>
      <c r="AE92" s="379" t="s">
        <v>804</v>
      </c>
    </row>
    <row r="93" spans="1:31" s="165" customFormat="1" ht="12.75" customHeight="1">
      <c r="A93" s="371" t="s">
        <v>805</v>
      </c>
      <c r="B93" s="372" t="s">
        <v>806</v>
      </c>
      <c r="C93" s="340"/>
      <c r="D93" s="341"/>
      <c r="E93" s="341"/>
      <c r="F93" s="341"/>
      <c r="G93" s="341"/>
      <c r="H93" s="341"/>
      <c r="I93" s="383"/>
      <c r="J93" s="168" t="s">
        <v>319</v>
      </c>
      <c r="K93" s="373"/>
      <c r="L93" s="373"/>
      <c r="M93" s="341"/>
      <c r="N93" s="362"/>
      <c r="O93" s="374">
        <v>2</v>
      </c>
      <c r="P93" s="375"/>
      <c r="Q93" s="375"/>
      <c r="R93" s="376"/>
      <c r="S93" s="394">
        <v>3</v>
      </c>
      <c r="T93" s="336" t="s">
        <v>75</v>
      </c>
      <c r="U93" s="171"/>
      <c r="V93" s="246"/>
      <c r="W93" s="247"/>
      <c r="X93" s="263"/>
      <c r="Y93" s="264"/>
      <c r="Z93" s="265"/>
      <c r="AA93" s="263"/>
      <c r="AB93" s="264"/>
      <c r="AC93" s="265"/>
      <c r="AD93" s="378" t="s">
        <v>683</v>
      </c>
      <c r="AE93" s="379" t="s">
        <v>807</v>
      </c>
    </row>
    <row r="94" spans="1:31" s="165" customFormat="1" ht="12.75" customHeight="1">
      <c r="A94" s="371" t="s">
        <v>808</v>
      </c>
      <c r="B94" s="372" t="s">
        <v>809</v>
      </c>
      <c r="C94" s="340"/>
      <c r="D94" s="341"/>
      <c r="E94" s="341"/>
      <c r="F94" s="341"/>
      <c r="G94" s="341"/>
      <c r="H94" s="341"/>
      <c r="I94" s="383"/>
      <c r="J94" s="168" t="s">
        <v>319</v>
      </c>
      <c r="K94" s="373"/>
      <c r="L94" s="373"/>
      <c r="M94" s="341"/>
      <c r="N94" s="362"/>
      <c r="O94" s="374"/>
      <c r="P94" s="375"/>
      <c r="Q94" s="375">
        <v>4</v>
      </c>
      <c r="R94" s="376"/>
      <c r="S94" s="394">
        <v>6</v>
      </c>
      <c r="T94" s="336" t="s">
        <v>78</v>
      </c>
      <c r="U94" s="263"/>
      <c r="V94" s="338"/>
      <c r="W94" s="307"/>
      <c r="X94" s="263"/>
      <c r="Y94" s="264"/>
      <c r="Z94" s="265"/>
      <c r="AA94" s="263"/>
      <c r="AB94" s="264"/>
      <c r="AC94" s="265"/>
      <c r="AD94" s="378" t="s">
        <v>683</v>
      </c>
      <c r="AE94" s="379" t="s">
        <v>810</v>
      </c>
    </row>
    <row r="95" spans="1:31" s="289" customFormat="1" ht="12.75" customHeight="1">
      <c r="A95" s="371" t="s">
        <v>811</v>
      </c>
      <c r="B95" s="372" t="s">
        <v>812</v>
      </c>
      <c r="C95" s="340"/>
      <c r="D95" s="341"/>
      <c r="E95" s="341"/>
      <c r="F95" s="341"/>
      <c r="G95" s="341"/>
      <c r="H95" s="341"/>
      <c r="I95" s="168" t="s">
        <v>319</v>
      </c>
      <c r="J95" s="373"/>
      <c r="K95" s="373"/>
      <c r="L95" s="373"/>
      <c r="M95" s="341"/>
      <c r="N95" s="362"/>
      <c r="O95" s="374">
        <v>2</v>
      </c>
      <c r="P95" s="375"/>
      <c r="Q95" s="375"/>
      <c r="R95" s="376"/>
      <c r="S95" s="394">
        <v>3</v>
      </c>
      <c r="T95" s="336" t="s">
        <v>75</v>
      </c>
      <c r="U95" s="349"/>
      <c r="V95" s="386"/>
      <c r="W95" s="353"/>
      <c r="X95" s="349"/>
      <c r="Y95" s="350"/>
      <c r="Z95" s="352"/>
      <c r="AA95" s="349"/>
      <c r="AB95" s="350"/>
      <c r="AC95" s="352"/>
      <c r="AD95" s="378" t="s">
        <v>813</v>
      </c>
      <c r="AE95" s="388" t="s">
        <v>814</v>
      </c>
    </row>
    <row r="96" spans="1:31" s="165" customFormat="1" ht="12.75" customHeight="1">
      <c r="A96" s="371" t="s">
        <v>815</v>
      </c>
      <c r="B96" s="372" t="s">
        <v>816</v>
      </c>
      <c r="C96" s="340"/>
      <c r="D96" s="341"/>
      <c r="E96" s="341"/>
      <c r="F96" s="341"/>
      <c r="G96" s="341"/>
      <c r="H96" s="341"/>
      <c r="I96" s="168" t="s">
        <v>319</v>
      </c>
      <c r="J96" s="373"/>
      <c r="K96" s="373"/>
      <c r="L96" s="373"/>
      <c r="M96" s="341"/>
      <c r="N96" s="362"/>
      <c r="O96" s="374">
        <v>2</v>
      </c>
      <c r="P96" s="375"/>
      <c r="Q96" s="375"/>
      <c r="R96" s="376"/>
      <c r="S96" s="394">
        <v>3</v>
      </c>
      <c r="T96" s="336" t="s">
        <v>75</v>
      </c>
      <c r="U96" s="349"/>
      <c r="V96" s="246"/>
      <c r="W96" s="247"/>
      <c r="X96" s="349"/>
      <c r="Y96" s="350"/>
      <c r="Z96" s="352"/>
      <c r="AA96" s="349"/>
      <c r="AB96" s="350"/>
      <c r="AC96" s="352"/>
      <c r="AD96" s="378" t="s">
        <v>817</v>
      </c>
      <c r="AE96" s="388" t="s">
        <v>818</v>
      </c>
    </row>
    <row r="97" spans="1:31" s="165" customFormat="1" ht="12.75" customHeight="1">
      <c r="A97" s="371" t="s">
        <v>819</v>
      </c>
      <c r="B97" s="372" t="s">
        <v>820</v>
      </c>
      <c r="C97" s="340"/>
      <c r="D97" s="341"/>
      <c r="E97" s="341"/>
      <c r="F97" s="341"/>
      <c r="G97" s="341"/>
      <c r="H97" s="341"/>
      <c r="I97" s="383"/>
      <c r="J97" s="168" t="s">
        <v>319</v>
      </c>
      <c r="K97" s="373"/>
      <c r="L97" s="373"/>
      <c r="M97" s="341"/>
      <c r="N97" s="362"/>
      <c r="O97" s="374">
        <v>2</v>
      </c>
      <c r="P97" s="375"/>
      <c r="Q97" s="375"/>
      <c r="R97" s="376"/>
      <c r="S97" s="394">
        <v>3</v>
      </c>
      <c r="T97" s="336" t="s">
        <v>75</v>
      </c>
      <c r="U97" s="263"/>
      <c r="V97" s="338"/>
      <c r="W97" s="307"/>
      <c r="X97" s="263"/>
      <c r="Y97" s="264"/>
      <c r="Z97" s="265"/>
      <c r="AA97" s="263"/>
      <c r="AB97" s="264"/>
      <c r="AC97" s="265"/>
      <c r="AD97" s="378" t="s">
        <v>821</v>
      </c>
      <c r="AE97" s="379" t="s">
        <v>822</v>
      </c>
    </row>
    <row r="98" spans="1:31" s="165" customFormat="1" ht="12.75" customHeight="1">
      <c r="A98" s="371" t="s">
        <v>823</v>
      </c>
      <c r="B98" s="372" t="s">
        <v>824</v>
      </c>
      <c r="C98" s="340"/>
      <c r="D98" s="341"/>
      <c r="E98" s="341"/>
      <c r="F98" s="341"/>
      <c r="G98" s="341"/>
      <c r="H98" s="341"/>
      <c r="I98" s="383"/>
      <c r="J98" s="168" t="s">
        <v>319</v>
      </c>
      <c r="K98" s="373"/>
      <c r="L98" s="373"/>
      <c r="M98" s="341"/>
      <c r="N98" s="362"/>
      <c r="O98" s="374"/>
      <c r="P98" s="375"/>
      <c r="Q98" s="375">
        <v>4</v>
      </c>
      <c r="R98" s="376"/>
      <c r="S98" s="394">
        <v>6</v>
      </c>
      <c r="T98" s="336" t="s">
        <v>78</v>
      </c>
      <c r="U98" s="171"/>
      <c r="V98" s="246"/>
      <c r="W98" s="247"/>
      <c r="X98" s="171"/>
      <c r="Y98" s="172"/>
      <c r="Z98" s="175"/>
      <c r="AA98" s="263"/>
      <c r="AB98" s="264"/>
      <c r="AC98" s="265"/>
      <c r="AD98" s="378" t="s">
        <v>800</v>
      </c>
      <c r="AE98" s="379" t="s">
        <v>824</v>
      </c>
    </row>
    <row r="99" spans="1:31" s="165" customFormat="1" ht="12.75" customHeight="1">
      <c r="A99" s="371" t="s">
        <v>825</v>
      </c>
      <c r="B99" s="372" t="s">
        <v>826</v>
      </c>
      <c r="C99" s="340"/>
      <c r="D99" s="341"/>
      <c r="E99" s="341"/>
      <c r="F99" s="341"/>
      <c r="G99" s="341"/>
      <c r="H99" s="341"/>
      <c r="I99" s="168" t="s">
        <v>319</v>
      </c>
      <c r="J99" s="373"/>
      <c r="K99" s="373"/>
      <c r="L99" s="373"/>
      <c r="M99" s="341"/>
      <c r="N99" s="362"/>
      <c r="O99" s="374">
        <v>2</v>
      </c>
      <c r="P99" s="375"/>
      <c r="Q99" s="375"/>
      <c r="R99" s="376"/>
      <c r="S99" s="394">
        <v>3</v>
      </c>
      <c r="T99" s="336" t="s">
        <v>75</v>
      </c>
      <c r="U99" s="263"/>
      <c r="V99" s="338"/>
      <c r="W99" s="307"/>
      <c r="X99" s="263"/>
      <c r="Y99" s="264"/>
      <c r="Z99" s="265"/>
      <c r="AA99" s="263"/>
      <c r="AB99" s="264"/>
      <c r="AC99" s="265"/>
      <c r="AD99" s="378" t="s">
        <v>800</v>
      </c>
      <c r="AE99" s="379" t="s">
        <v>827</v>
      </c>
    </row>
    <row r="100" spans="1:31" s="165" customFormat="1" ht="12.75" customHeight="1">
      <c r="A100" s="371" t="s">
        <v>828</v>
      </c>
      <c r="B100" s="385" t="s">
        <v>829</v>
      </c>
      <c r="C100" s="340"/>
      <c r="D100" s="341"/>
      <c r="E100" s="341"/>
      <c r="F100" s="341"/>
      <c r="G100" s="341"/>
      <c r="H100" s="341"/>
      <c r="I100" s="168" t="s">
        <v>319</v>
      </c>
      <c r="J100" s="373"/>
      <c r="K100" s="373"/>
      <c r="L100" s="373"/>
      <c r="M100" s="341"/>
      <c r="N100" s="362"/>
      <c r="O100" s="374">
        <v>2</v>
      </c>
      <c r="P100" s="375"/>
      <c r="Q100" s="375"/>
      <c r="R100" s="376"/>
      <c r="S100" s="394">
        <v>3</v>
      </c>
      <c r="T100" s="336" t="s">
        <v>75</v>
      </c>
      <c r="U100" s="171"/>
      <c r="V100" s="246"/>
      <c r="W100" s="247"/>
      <c r="X100" s="263"/>
      <c r="Y100" s="264"/>
      <c r="Z100" s="265"/>
      <c r="AA100" s="263"/>
      <c r="AB100" s="264"/>
      <c r="AC100" s="265"/>
      <c r="AD100" s="378" t="s">
        <v>830</v>
      </c>
      <c r="AE100" s="379" t="s">
        <v>831</v>
      </c>
    </row>
    <row r="101" spans="1:31" s="165" customFormat="1" ht="12.75" customHeight="1">
      <c r="A101" s="371" t="s">
        <v>832</v>
      </c>
      <c r="B101" s="385" t="s">
        <v>833</v>
      </c>
      <c r="C101" s="340"/>
      <c r="D101" s="341"/>
      <c r="E101" s="341"/>
      <c r="F101" s="341"/>
      <c r="G101" s="341"/>
      <c r="H101" s="341"/>
      <c r="I101" s="168" t="s">
        <v>319</v>
      </c>
      <c r="J101" s="373"/>
      <c r="K101" s="373"/>
      <c r="L101" s="373"/>
      <c r="M101" s="341"/>
      <c r="N101" s="362"/>
      <c r="O101" s="374"/>
      <c r="P101" s="375"/>
      <c r="Q101" s="375">
        <v>4</v>
      </c>
      <c r="R101" s="376"/>
      <c r="S101" s="394">
        <v>6</v>
      </c>
      <c r="T101" s="336" t="s">
        <v>78</v>
      </c>
      <c r="U101" s="263"/>
      <c r="V101" s="338"/>
      <c r="W101" s="307"/>
      <c r="X101" s="263"/>
      <c r="Y101" s="264"/>
      <c r="Z101" s="265"/>
      <c r="AA101" s="263"/>
      <c r="AB101" s="264"/>
      <c r="AC101" s="265"/>
      <c r="AD101" s="378" t="s">
        <v>830</v>
      </c>
      <c r="AE101" s="379" t="s">
        <v>834</v>
      </c>
    </row>
    <row r="102" spans="1:31" s="165" customFormat="1" ht="12.75" customHeight="1">
      <c r="A102" s="371" t="s">
        <v>835</v>
      </c>
      <c r="B102" s="372" t="s">
        <v>836</v>
      </c>
      <c r="C102" s="340"/>
      <c r="D102" s="341"/>
      <c r="E102" s="341"/>
      <c r="F102" s="341"/>
      <c r="G102" s="341"/>
      <c r="H102" s="341"/>
      <c r="I102" s="383"/>
      <c r="J102" s="168" t="s">
        <v>319</v>
      </c>
      <c r="K102" s="373"/>
      <c r="L102" s="373"/>
      <c r="M102" s="341"/>
      <c r="N102" s="362"/>
      <c r="O102" s="374">
        <v>2</v>
      </c>
      <c r="P102" s="375"/>
      <c r="Q102" s="375"/>
      <c r="R102" s="376"/>
      <c r="S102" s="394">
        <v>3</v>
      </c>
      <c r="T102" s="336" t="s">
        <v>75</v>
      </c>
      <c r="U102" s="349"/>
      <c r="V102" s="386"/>
      <c r="W102" s="353"/>
      <c r="X102" s="349"/>
      <c r="Y102" s="350"/>
      <c r="Z102" s="352"/>
      <c r="AA102" s="349"/>
      <c r="AB102" s="350"/>
      <c r="AC102" s="352"/>
      <c r="AD102" s="378" t="s">
        <v>372</v>
      </c>
      <c r="AE102" s="379" t="s">
        <v>837</v>
      </c>
    </row>
    <row r="103" spans="1:31" s="165" customFormat="1" ht="12.75" customHeight="1">
      <c r="A103" s="371" t="s">
        <v>838</v>
      </c>
      <c r="B103" s="372" t="s">
        <v>839</v>
      </c>
      <c r="C103" s="340"/>
      <c r="D103" s="341"/>
      <c r="E103" s="341"/>
      <c r="F103" s="341"/>
      <c r="G103" s="341"/>
      <c r="H103" s="341"/>
      <c r="I103" s="383"/>
      <c r="J103" s="168" t="s">
        <v>319</v>
      </c>
      <c r="K103" s="373"/>
      <c r="L103" s="373"/>
      <c r="M103" s="341"/>
      <c r="N103" s="362"/>
      <c r="O103" s="374">
        <v>2</v>
      </c>
      <c r="P103" s="375"/>
      <c r="Q103" s="375"/>
      <c r="R103" s="376"/>
      <c r="S103" s="394">
        <v>3</v>
      </c>
      <c r="T103" s="336" t="s">
        <v>75</v>
      </c>
      <c r="U103" s="349"/>
      <c r="V103" s="246"/>
      <c r="W103" s="247"/>
      <c r="X103" s="349"/>
      <c r="Y103" s="350"/>
      <c r="Z103" s="352"/>
      <c r="AA103" s="349"/>
      <c r="AB103" s="350"/>
      <c r="AC103" s="352"/>
      <c r="AD103" s="378" t="s">
        <v>840</v>
      </c>
      <c r="AE103" s="388" t="s">
        <v>841</v>
      </c>
    </row>
    <row r="104" spans="1:31" s="165" customFormat="1" ht="12.75" customHeight="1">
      <c r="A104" s="371" t="s">
        <v>842</v>
      </c>
      <c r="B104" s="372" t="s">
        <v>843</v>
      </c>
      <c r="C104" s="340"/>
      <c r="D104" s="341"/>
      <c r="E104" s="341"/>
      <c r="F104" s="341"/>
      <c r="G104" s="341"/>
      <c r="H104" s="341"/>
      <c r="I104" s="168" t="s">
        <v>319</v>
      </c>
      <c r="J104" s="373"/>
      <c r="K104" s="373"/>
      <c r="L104" s="373"/>
      <c r="M104" s="341"/>
      <c r="N104" s="362"/>
      <c r="O104" s="374">
        <v>2</v>
      </c>
      <c r="P104" s="375"/>
      <c r="Q104" s="375">
        <v>2</v>
      </c>
      <c r="R104" s="376"/>
      <c r="S104" s="394">
        <v>6</v>
      </c>
      <c r="T104" s="336" t="s">
        <v>75</v>
      </c>
      <c r="U104" s="263"/>
      <c r="V104" s="338"/>
      <c r="W104" s="307"/>
      <c r="X104" s="263"/>
      <c r="Y104" s="264"/>
      <c r="Z104" s="265"/>
      <c r="AA104" s="263"/>
      <c r="AB104" s="264"/>
      <c r="AC104" s="265"/>
      <c r="AD104" s="378" t="s">
        <v>372</v>
      </c>
      <c r="AE104" s="388" t="s">
        <v>844</v>
      </c>
    </row>
    <row r="105" spans="1:31" ht="12.75" customHeight="1">
      <c r="A105" s="371" t="s">
        <v>845</v>
      </c>
      <c r="B105" s="372" t="s">
        <v>846</v>
      </c>
      <c r="C105" s="340"/>
      <c r="D105" s="341"/>
      <c r="E105" s="341"/>
      <c r="F105" s="341"/>
      <c r="G105" s="341"/>
      <c r="H105" s="341"/>
      <c r="I105" s="168" t="s">
        <v>319</v>
      </c>
      <c r="J105" s="373"/>
      <c r="K105" s="373"/>
      <c r="L105" s="373"/>
      <c r="M105" s="341"/>
      <c r="N105" s="362"/>
      <c r="O105" s="374">
        <v>2</v>
      </c>
      <c r="P105" s="375"/>
      <c r="Q105" s="375"/>
      <c r="R105" s="376"/>
      <c r="S105" s="394">
        <v>3</v>
      </c>
      <c r="T105" s="336" t="s">
        <v>75</v>
      </c>
      <c r="U105" s="171"/>
      <c r="V105" s="246"/>
      <c r="W105" s="247"/>
      <c r="X105" s="171"/>
      <c r="Y105" s="172"/>
      <c r="Z105" s="175"/>
      <c r="AA105" s="263"/>
      <c r="AB105" s="264"/>
      <c r="AC105" s="265"/>
      <c r="AD105" s="378" t="s">
        <v>847</v>
      </c>
      <c r="AE105" s="381" t="s">
        <v>848</v>
      </c>
    </row>
    <row r="106" spans="1:31" ht="12.75" customHeight="1">
      <c r="A106" s="371" t="s">
        <v>849</v>
      </c>
      <c r="B106" s="385" t="s">
        <v>850</v>
      </c>
      <c r="C106" s="340"/>
      <c r="D106" s="341"/>
      <c r="E106" s="341"/>
      <c r="F106" s="341"/>
      <c r="G106" s="341"/>
      <c r="H106" s="341"/>
      <c r="I106" s="383"/>
      <c r="J106" s="168" t="s">
        <v>319</v>
      </c>
      <c r="K106" s="373"/>
      <c r="L106" s="373"/>
      <c r="M106" s="341"/>
      <c r="N106" s="362"/>
      <c r="O106" s="374">
        <v>2</v>
      </c>
      <c r="P106" s="375"/>
      <c r="Q106" s="375"/>
      <c r="R106" s="376"/>
      <c r="S106" s="394">
        <v>3</v>
      </c>
      <c r="T106" s="336" t="s">
        <v>75</v>
      </c>
      <c r="U106" s="263"/>
      <c r="V106" s="338"/>
      <c r="W106" s="307"/>
      <c r="X106" s="263"/>
      <c r="Y106" s="264"/>
      <c r="Z106" s="265"/>
      <c r="AA106" s="263"/>
      <c r="AB106" s="264"/>
      <c r="AC106" s="265"/>
      <c r="AD106" s="378" t="s">
        <v>372</v>
      </c>
      <c r="AE106" s="379" t="s">
        <v>851</v>
      </c>
    </row>
    <row r="107" spans="1:31" ht="12.75" customHeight="1">
      <c r="A107" s="371" t="s">
        <v>852</v>
      </c>
      <c r="B107" s="372" t="s">
        <v>853</v>
      </c>
      <c r="C107" s="340"/>
      <c r="D107" s="341"/>
      <c r="E107" s="341"/>
      <c r="F107" s="341"/>
      <c r="G107" s="341"/>
      <c r="H107" s="341"/>
      <c r="I107" s="383"/>
      <c r="J107" s="168" t="s">
        <v>319</v>
      </c>
      <c r="K107" s="373"/>
      <c r="L107" s="373"/>
      <c r="M107" s="341"/>
      <c r="N107" s="362"/>
      <c r="O107" s="374"/>
      <c r="P107" s="375"/>
      <c r="Q107" s="375">
        <v>4</v>
      </c>
      <c r="R107" s="376"/>
      <c r="S107" s="394">
        <v>6</v>
      </c>
      <c r="T107" s="336" t="s">
        <v>78</v>
      </c>
      <c r="U107" s="171"/>
      <c r="V107" s="246"/>
      <c r="W107" s="247"/>
      <c r="X107" s="263"/>
      <c r="Y107" s="264"/>
      <c r="Z107" s="265"/>
      <c r="AA107" s="263"/>
      <c r="AB107" s="264"/>
      <c r="AC107" s="265"/>
      <c r="AD107" s="378" t="s">
        <v>854</v>
      </c>
      <c r="AE107" s="381" t="s">
        <v>855</v>
      </c>
    </row>
    <row r="108" spans="1:31" ht="12.75" customHeight="1">
      <c r="A108" s="371" t="s">
        <v>856</v>
      </c>
      <c r="B108" s="372" t="s">
        <v>857</v>
      </c>
      <c r="C108" s="340"/>
      <c r="D108" s="341"/>
      <c r="E108" s="341"/>
      <c r="F108" s="341"/>
      <c r="G108" s="341"/>
      <c r="H108" s="341"/>
      <c r="I108" s="168" t="s">
        <v>319</v>
      </c>
      <c r="J108" s="373"/>
      <c r="K108" s="373"/>
      <c r="L108" s="373"/>
      <c r="M108" s="341"/>
      <c r="N108" s="362"/>
      <c r="O108" s="374">
        <v>2</v>
      </c>
      <c r="P108" s="375"/>
      <c r="Q108" s="375"/>
      <c r="R108" s="376"/>
      <c r="S108" s="394">
        <v>3</v>
      </c>
      <c r="T108" s="336" t="s">
        <v>75</v>
      </c>
      <c r="U108" s="263"/>
      <c r="V108" s="338"/>
      <c r="W108" s="307"/>
      <c r="X108" s="263"/>
      <c r="Y108" s="264"/>
      <c r="Z108" s="265"/>
      <c r="AA108" s="263"/>
      <c r="AB108" s="264"/>
      <c r="AC108" s="265"/>
      <c r="AD108" s="378" t="s">
        <v>571</v>
      </c>
      <c r="AE108" s="379" t="s">
        <v>858</v>
      </c>
    </row>
    <row r="109" spans="1:31" ht="12.75" customHeight="1">
      <c r="A109" s="210" t="s">
        <v>859</v>
      </c>
      <c r="B109" s="372" t="s">
        <v>860</v>
      </c>
      <c r="C109" s="340"/>
      <c r="D109" s="341"/>
      <c r="E109" s="341"/>
      <c r="F109" s="341"/>
      <c r="G109" s="341"/>
      <c r="H109" s="341"/>
      <c r="I109" s="383"/>
      <c r="J109" s="168" t="s">
        <v>319</v>
      </c>
      <c r="K109" s="373"/>
      <c r="L109" s="373"/>
      <c r="M109" s="341"/>
      <c r="N109" s="362"/>
      <c r="O109" s="374">
        <v>2</v>
      </c>
      <c r="P109" s="375"/>
      <c r="Q109" s="375"/>
      <c r="R109" s="376"/>
      <c r="S109" s="394">
        <v>3</v>
      </c>
      <c r="T109" s="336" t="s">
        <v>75</v>
      </c>
      <c r="U109" s="349"/>
      <c r="V109" s="386"/>
      <c r="W109" s="353"/>
      <c r="X109" s="349"/>
      <c r="Y109" s="350"/>
      <c r="Z109" s="352"/>
      <c r="AA109" s="349"/>
      <c r="AB109" s="350"/>
      <c r="AC109" s="352"/>
      <c r="AD109" s="378" t="s">
        <v>571</v>
      </c>
      <c r="AE109" s="379" t="s">
        <v>861</v>
      </c>
    </row>
    <row r="110" spans="1:31" ht="12.75" customHeight="1">
      <c r="A110" s="371" t="s">
        <v>862</v>
      </c>
      <c r="B110" s="372" t="s">
        <v>863</v>
      </c>
      <c r="C110" s="340"/>
      <c r="D110" s="341"/>
      <c r="E110" s="341"/>
      <c r="F110" s="341"/>
      <c r="G110" s="341"/>
      <c r="H110" s="341"/>
      <c r="I110" s="383"/>
      <c r="J110" s="168" t="s">
        <v>319</v>
      </c>
      <c r="K110" s="373"/>
      <c r="L110" s="373"/>
      <c r="M110" s="341"/>
      <c r="N110" s="362"/>
      <c r="O110" s="374">
        <v>2</v>
      </c>
      <c r="P110" s="375"/>
      <c r="Q110" s="375"/>
      <c r="R110" s="376"/>
      <c r="S110" s="394">
        <v>3</v>
      </c>
      <c r="T110" s="336" t="s">
        <v>75</v>
      </c>
      <c r="U110" s="349"/>
      <c r="V110" s="246"/>
      <c r="W110" s="247"/>
      <c r="X110" s="349"/>
      <c r="Y110" s="350"/>
      <c r="Z110" s="352"/>
      <c r="AA110" s="349"/>
      <c r="AB110" s="350"/>
      <c r="AC110" s="352"/>
      <c r="AD110" s="378" t="s">
        <v>864</v>
      </c>
      <c r="AE110" s="388" t="s">
        <v>865</v>
      </c>
    </row>
    <row r="111" spans="1:31" ht="12.75" customHeight="1">
      <c r="A111" s="371" t="s">
        <v>866</v>
      </c>
      <c r="B111" s="372" t="s">
        <v>867</v>
      </c>
      <c r="C111" s="340"/>
      <c r="D111" s="341"/>
      <c r="E111" s="341"/>
      <c r="F111" s="341"/>
      <c r="G111" s="341"/>
      <c r="H111" s="341"/>
      <c r="I111" s="383"/>
      <c r="J111" s="168" t="s">
        <v>319</v>
      </c>
      <c r="K111" s="373"/>
      <c r="L111" s="373"/>
      <c r="M111" s="341"/>
      <c r="N111" s="362"/>
      <c r="O111" s="374"/>
      <c r="P111" s="375">
        <v>4</v>
      </c>
      <c r="Q111" s="375"/>
      <c r="R111" s="376"/>
      <c r="S111" s="394">
        <v>6</v>
      </c>
      <c r="T111" s="336" t="s">
        <v>78</v>
      </c>
      <c r="U111" s="263"/>
      <c r="V111" s="338"/>
      <c r="W111" s="307"/>
      <c r="X111" s="263"/>
      <c r="Y111" s="264"/>
      <c r="Z111" s="265"/>
      <c r="AA111" s="263"/>
      <c r="AB111" s="264"/>
      <c r="AC111" s="265"/>
      <c r="AD111" s="378" t="s">
        <v>432</v>
      </c>
      <c r="AE111" s="379" t="s">
        <v>868</v>
      </c>
    </row>
    <row r="112" spans="1:31" ht="12.75" customHeight="1">
      <c r="A112" s="371" t="s">
        <v>869</v>
      </c>
      <c r="B112" s="372" t="s">
        <v>870</v>
      </c>
      <c r="C112" s="340"/>
      <c r="D112" s="341"/>
      <c r="E112" s="341"/>
      <c r="F112" s="341"/>
      <c r="G112" s="341"/>
      <c r="H112" s="341"/>
      <c r="I112" s="383"/>
      <c r="J112" s="168" t="s">
        <v>319</v>
      </c>
      <c r="K112" s="373"/>
      <c r="L112" s="373"/>
      <c r="M112" s="341"/>
      <c r="N112" s="362"/>
      <c r="O112" s="374"/>
      <c r="P112" s="375"/>
      <c r="Q112" s="375">
        <v>4</v>
      </c>
      <c r="R112" s="376"/>
      <c r="S112" s="394">
        <v>6</v>
      </c>
      <c r="T112" s="336" t="s">
        <v>78</v>
      </c>
      <c r="U112" s="171"/>
      <c r="V112" s="246"/>
      <c r="W112" s="247"/>
      <c r="X112" s="171"/>
      <c r="Y112" s="172"/>
      <c r="Z112" s="175"/>
      <c r="AA112" s="263"/>
      <c r="AB112" s="264"/>
      <c r="AC112" s="265"/>
      <c r="AD112" s="378" t="s">
        <v>651</v>
      </c>
      <c r="AE112" s="379" t="s">
        <v>871</v>
      </c>
    </row>
    <row r="113" spans="1:31" ht="12.75" customHeight="1">
      <c r="A113" s="210" t="s">
        <v>872</v>
      </c>
      <c r="B113" s="372" t="s">
        <v>873</v>
      </c>
      <c r="C113" s="340"/>
      <c r="D113" s="341"/>
      <c r="E113" s="341"/>
      <c r="F113" s="341"/>
      <c r="G113" s="341"/>
      <c r="H113" s="341"/>
      <c r="I113" s="383"/>
      <c r="J113" s="168" t="s">
        <v>319</v>
      </c>
      <c r="K113" s="373"/>
      <c r="L113" s="373"/>
      <c r="M113" s="341"/>
      <c r="N113" s="362"/>
      <c r="O113" s="374">
        <v>2</v>
      </c>
      <c r="P113" s="375"/>
      <c r="Q113" s="375"/>
      <c r="R113" s="376"/>
      <c r="S113" s="394">
        <v>3</v>
      </c>
      <c r="T113" s="336" t="s">
        <v>75</v>
      </c>
      <c r="U113" s="171"/>
      <c r="V113" s="246"/>
      <c r="W113" s="247"/>
      <c r="X113" s="263"/>
      <c r="Y113" s="264"/>
      <c r="Z113" s="265"/>
      <c r="AA113" s="263"/>
      <c r="AB113" s="264"/>
      <c r="AC113" s="265"/>
      <c r="AD113" s="378" t="s">
        <v>432</v>
      </c>
      <c r="AE113" s="379" t="s">
        <v>874</v>
      </c>
    </row>
    <row r="114" spans="1:31" ht="12.75" customHeight="1">
      <c r="A114" s="371" t="s">
        <v>875</v>
      </c>
      <c r="B114" s="372" t="s">
        <v>876</v>
      </c>
      <c r="C114" s="340"/>
      <c r="D114" s="341"/>
      <c r="E114" s="341"/>
      <c r="F114" s="341"/>
      <c r="G114" s="341"/>
      <c r="H114" s="341"/>
      <c r="I114" s="168" t="s">
        <v>319</v>
      </c>
      <c r="J114" s="373"/>
      <c r="K114" s="373"/>
      <c r="L114" s="373"/>
      <c r="M114" s="341"/>
      <c r="N114" s="362"/>
      <c r="O114" s="374">
        <v>2</v>
      </c>
      <c r="P114" s="375"/>
      <c r="Q114" s="375"/>
      <c r="R114" s="376"/>
      <c r="S114" s="394">
        <v>3</v>
      </c>
      <c r="T114" s="336" t="s">
        <v>75</v>
      </c>
      <c r="U114" s="263"/>
      <c r="V114" s="338"/>
      <c r="W114" s="307"/>
      <c r="X114" s="263"/>
      <c r="Y114" s="264"/>
      <c r="Z114" s="265"/>
      <c r="AA114" s="263"/>
      <c r="AB114" s="264"/>
      <c r="AC114" s="265"/>
      <c r="AD114" s="378" t="s">
        <v>877</v>
      </c>
      <c r="AE114" s="379" t="s">
        <v>878</v>
      </c>
    </row>
    <row r="115" spans="1:31" ht="12.75" customHeight="1">
      <c r="A115" s="371" t="s">
        <v>879</v>
      </c>
      <c r="B115" s="385" t="s">
        <v>880</v>
      </c>
      <c r="C115" s="340"/>
      <c r="D115" s="341"/>
      <c r="E115" s="341"/>
      <c r="F115" s="341"/>
      <c r="G115" s="341"/>
      <c r="H115" s="341"/>
      <c r="I115" s="383"/>
      <c r="J115" s="168" t="s">
        <v>319</v>
      </c>
      <c r="K115" s="373"/>
      <c r="L115" s="373"/>
      <c r="M115" s="341"/>
      <c r="N115" s="362"/>
      <c r="O115" s="374"/>
      <c r="P115" s="375"/>
      <c r="Q115" s="375">
        <v>4</v>
      </c>
      <c r="R115" s="376"/>
      <c r="S115" s="394">
        <v>6</v>
      </c>
      <c r="T115" s="336" t="s">
        <v>78</v>
      </c>
      <c r="U115" s="349"/>
      <c r="V115" s="386"/>
      <c r="W115" s="353"/>
      <c r="X115" s="349"/>
      <c r="Y115" s="350"/>
      <c r="Z115" s="352"/>
      <c r="AA115" s="349"/>
      <c r="AB115" s="350"/>
      <c r="AC115" s="352"/>
      <c r="AD115" s="378" t="s">
        <v>543</v>
      </c>
      <c r="AE115" s="379" t="s">
        <v>881</v>
      </c>
    </row>
    <row r="116" spans="1:31" ht="12.75" customHeight="1">
      <c r="A116" s="371" t="s">
        <v>882</v>
      </c>
      <c r="B116" s="372" t="s">
        <v>883</v>
      </c>
      <c r="C116" s="340"/>
      <c r="D116" s="341"/>
      <c r="E116" s="341"/>
      <c r="F116" s="341"/>
      <c r="G116" s="341"/>
      <c r="H116" s="341"/>
      <c r="I116" s="383"/>
      <c r="J116" s="168" t="s">
        <v>319</v>
      </c>
      <c r="K116" s="373"/>
      <c r="L116" s="373"/>
      <c r="M116" s="341"/>
      <c r="N116" s="362"/>
      <c r="O116" s="374"/>
      <c r="P116" s="375"/>
      <c r="Q116" s="375">
        <v>4</v>
      </c>
      <c r="R116" s="376"/>
      <c r="S116" s="394">
        <v>6</v>
      </c>
      <c r="T116" s="336" t="s">
        <v>78</v>
      </c>
      <c r="U116" s="229" t="s">
        <v>33</v>
      </c>
      <c r="V116" s="246" t="str">
        <f>A52</f>
        <v>zoldkemk17em</v>
      </c>
      <c r="W116" s="363" t="str">
        <f>B52</f>
        <v>Zöldkémia</v>
      </c>
      <c r="X116" s="349"/>
      <c r="Y116" s="350"/>
      <c r="Z116" s="352"/>
      <c r="AA116" s="349"/>
      <c r="AB116" s="350"/>
      <c r="AC116" s="352"/>
      <c r="AD116" s="378" t="s">
        <v>667</v>
      </c>
      <c r="AE116" s="388" t="s">
        <v>884</v>
      </c>
    </row>
    <row r="117" spans="1:31" ht="12.75" customHeight="1">
      <c r="A117" s="371" t="s">
        <v>885</v>
      </c>
      <c r="B117" s="372" t="s">
        <v>886</v>
      </c>
      <c r="C117" s="340"/>
      <c r="D117" s="341"/>
      <c r="E117" s="341"/>
      <c r="F117" s="341"/>
      <c r="G117" s="341"/>
      <c r="H117" s="341"/>
      <c r="I117" s="383"/>
      <c r="J117" s="168" t="s">
        <v>319</v>
      </c>
      <c r="K117" s="373"/>
      <c r="L117" s="373"/>
      <c r="M117" s="341"/>
      <c r="N117" s="362"/>
      <c r="O117" s="374">
        <v>2</v>
      </c>
      <c r="P117" s="375"/>
      <c r="Q117" s="375"/>
      <c r="R117" s="376"/>
      <c r="S117" s="394">
        <v>3</v>
      </c>
      <c r="T117" s="336" t="s">
        <v>75</v>
      </c>
      <c r="U117" s="263"/>
      <c r="V117" s="338"/>
      <c r="W117" s="307"/>
      <c r="X117" s="263"/>
      <c r="Y117" s="264"/>
      <c r="Z117" s="265"/>
      <c r="AA117" s="263"/>
      <c r="AB117" s="264"/>
      <c r="AC117" s="265"/>
      <c r="AD117" s="378" t="s">
        <v>887</v>
      </c>
      <c r="AE117" s="388" t="s">
        <v>888</v>
      </c>
    </row>
    <row r="118" spans="1:31" ht="12.75" customHeight="1">
      <c r="A118" s="371" t="s">
        <v>889</v>
      </c>
      <c r="B118" s="385" t="s">
        <v>890</v>
      </c>
      <c r="C118" s="340"/>
      <c r="D118" s="341"/>
      <c r="E118" s="341"/>
      <c r="F118" s="341"/>
      <c r="G118" s="341"/>
      <c r="H118" s="341"/>
      <c r="I118" s="383"/>
      <c r="J118" s="168" t="s">
        <v>319</v>
      </c>
      <c r="K118" s="373"/>
      <c r="L118" s="373"/>
      <c r="M118" s="341"/>
      <c r="N118" s="362"/>
      <c r="O118" s="374">
        <v>2</v>
      </c>
      <c r="P118" s="375"/>
      <c r="Q118" s="375"/>
      <c r="R118" s="376"/>
      <c r="S118" s="394">
        <v>3</v>
      </c>
      <c r="T118" s="336" t="s">
        <v>75</v>
      </c>
      <c r="U118" s="171"/>
      <c r="V118" s="246"/>
      <c r="W118" s="247"/>
      <c r="X118" s="171"/>
      <c r="Y118" s="172"/>
      <c r="Z118" s="175"/>
      <c r="AA118" s="263"/>
      <c r="AB118" s="264"/>
      <c r="AC118" s="265"/>
      <c r="AD118" s="378" t="s">
        <v>891</v>
      </c>
      <c r="AE118" s="388" t="s">
        <v>892</v>
      </c>
    </row>
    <row r="119" spans="1:31" ht="12.75" customHeight="1">
      <c r="A119" s="371" t="s">
        <v>893</v>
      </c>
      <c r="B119" s="372" t="s">
        <v>894</v>
      </c>
      <c r="C119" s="340"/>
      <c r="D119" s="341"/>
      <c r="E119" s="341"/>
      <c r="F119" s="341"/>
      <c r="G119" s="341"/>
      <c r="H119" s="341"/>
      <c r="I119" s="168" t="s">
        <v>319</v>
      </c>
      <c r="J119" s="373"/>
      <c r="K119" s="373"/>
      <c r="L119" s="373"/>
      <c r="M119" s="341"/>
      <c r="N119" s="362"/>
      <c r="O119" s="374">
        <v>2</v>
      </c>
      <c r="P119" s="375"/>
      <c r="Q119" s="375"/>
      <c r="R119" s="376"/>
      <c r="S119" s="394">
        <v>3</v>
      </c>
      <c r="T119" s="336" t="s">
        <v>75</v>
      </c>
      <c r="U119" s="263"/>
      <c r="V119" s="338"/>
      <c r="W119" s="307"/>
      <c r="X119" s="263"/>
      <c r="Y119" s="264"/>
      <c r="Z119" s="265"/>
      <c r="AA119" s="263"/>
      <c r="AB119" s="264"/>
      <c r="AC119" s="265"/>
      <c r="AD119" s="378" t="s">
        <v>457</v>
      </c>
      <c r="AE119" s="388" t="s">
        <v>895</v>
      </c>
    </row>
    <row r="120" spans="1:31" ht="12.75" customHeight="1">
      <c r="A120" s="371" t="s">
        <v>896</v>
      </c>
      <c r="B120" s="385" t="s">
        <v>897</v>
      </c>
      <c r="C120" s="340"/>
      <c r="D120" s="341"/>
      <c r="E120" s="341"/>
      <c r="F120" s="341"/>
      <c r="G120" s="341"/>
      <c r="H120" s="341"/>
      <c r="I120" s="168" t="s">
        <v>319</v>
      </c>
      <c r="J120" s="373"/>
      <c r="K120" s="373"/>
      <c r="L120" s="373"/>
      <c r="M120" s="341"/>
      <c r="N120" s="362"/>
      <c r="O120" s="374"/>
      <c r="P120" s="375"/>
      <c r="Q120" s="375">
        <v>4</v>
      </c>
      <c r="R120" s="376"/>
      <c r="S120" s="394">
        <v>6</v>
      </c>
      <c r="T120" s="336" t="s">
        <v>78</v>
      </c>
      <c r="U120" s="171"/>
      <c r="V120" s="246"/>
      <c r="W120" s="247"/>
      <c r="X120" s="263"/>
      <c r="Y120" s="264"/>
      <c r="Z120" s="265"/>
      <c r="AA120" s="263"/>
      <c r="AB120" s="264"/>
      <c r="AC120" s="265"/>
      <c r="AD120" s="378" t="s">
        <v>383</v>
      </c>
      <c r="AE120" s="388" t="s">
        <v>898</v>
      </c>
    </row>
    <row r="121" spans="1:31" ht="12.75" customHeight="1">
      <c r="A121" s="371" t="s">
        <v>899</v>
      </c>
      <c r="B121" s="372" t="s">
        <v>900</v>
      </c>
      <c r="C121" s="340"/>
      <c r="D121" s="341"/>
      <c r="E121" s="341"/>
      <c r="F121" s="341"/>
      <c r="G121" s="341"/>
      <c r="H121" s="341"/>
      <c r="I121" s="383"/>
      <c r="J121" s="168" t="s">
        <v>319</v>
      </c>
      <c r="K121" s="373"/>
      <c r="L121" s="373"/>
      <c r="M121" s="341"/>
      <c r="N121" s="362"/>
      <c r="O121" s="374">
        <v>2</v>
      </c>
      <c r="P121" s="375"/>
      <c r="Q121" s="375"/>
      <c r="R121" s="376"/>
      <c r="S121" s="394">
        <v>3</v>
      </c>
      <c r="T121" s="336" t="s">
        <v>75</v>
      </c>
      <c r="U121" s="263"/>
      <c r="V121" s="338"/>
      <c r="W121" s="307"/>
      <c r="X121" s="263"/>
      <c r="Y121" s="264"/>
      <c r="Z121" s="265"/>
      <c r="AA121" s="263"/>
      <c r="AB121" s="264"/>
      <c r="AC121" s="265"/>
      <c r="AD121" s="378" t="s">
        <v>469</v>
      </c>
      <c r="AE121" s="388" t="s">
        <v>901</v>
      </c>
    </row>
    <row r="122" spans="1:31" ht="12.75" customHeight="1">
      <c r="A122" s="371" t="s">
        <v>902</v>
      </c>
      <c r="B122" s="372" t="s">
        <v>903</v>
      </c>
      <c r="C122" s="340"/>
      <c r="D122" s="341"/>
      <c r="E122" s="341"/>
      <c r="F122" s="341"/>
      <c r="G122" s="341"/>
      <c r="H122" s="341"/>
      <c r="I122" s="168" t="s">
        <v>319</v>
      </c>
      <c r="J122" s="373"/>
      <c r="K122" s="373"/>
      <c r="L122" s="373"/>
      <c r="M122" s="341"/>
      <c r="N122" s="362"/>
      <c r="O122" s="374">
        <v>2</v>
      </c>
      <c r="P122" s="375"/>
      <c r="Q122" s="375"/>
      <c r="R122" s="376"/>
      <c r="S122" s="394">
        <v>3</v>
      </c>
      <c r="T122" s="336" t="s">
        <v>75</v>
      </c>
      <c r="U122" s="349"/>
      <c r="V122" s="386"/>
      <c r="W122" s="353"/>
      <c r="X122" s="349"/>
      <c r="Y122" s="350"/>
      <c r="Z122" s="352"/>
      <c r="AA122" s="349"/>
      <c r="AB122" s="350"/>
      <c r="AC122" s="352"/>
      <c r="AD122" s="378" t="s">
        <v>469</v>
      </c>
      <c r="AE122" s="388" t="s">
        <v>904</v>
      </c>
    </row>
    <row r="123" spans="1:31" ht="12.75" customHeight="1">
      <c r="A123" s="371" t="s">
        <v>905</v>
      </c>
      <c r="B123" s="372" t="s">
        <v>906</v>
      </c>
      <c r="C123" s="340"/>
      <c r="D123" s="341"/>
      <c r="E123" s="341"/>
      <c r="F123" s="341"/>
      <c r="G123" s="341"/>
      <c r="H123" s="341"/>
      <c r="I123" s="383"/>
      <c r="J123" s="168" t="s">
        <v>319</v>
      </c>
      <c r="K123" s="373"/>
      <c r="L123" s="373"/>
      <c r="M123" s="341"/>
      <c r="N123" s="362"/>
      <c r="O123" s="374">
        <v>2</v>
      </c>
      <c r="P123" s="375"/>
      <c r="Q123" s="375"/>
      <c r="R123" s="376"/>
      <c r="S123" s="394">
        <v>3</v>
      </c>
      <c r="T123" s="336" t="s">
        <v>75</v>
      </c>
      <c r="U123" s="349"/>
      <c r="V123" s="246"/>
      <c r="W123" s="247"/>
      <c r="X123" s="349"/>
      <c r="Y123" s="350"/>
      <c r="Z123" s="352"/>
      <c r="AA123" s="349"/>
      <c r="AB123" s="350"/>
      <c r="AC123" s="352"/>
      <c r="AD123" s="378" t="s">
        <v>469</v>
      </c>
      <c r="AE123" s="388" t="s">
        <v>907</v>
      </c>
    </row>
    <row r="124" spans="1:31" ht="12.75" customHeight="1">
      <c r="A124" s="371" t="s">
        <v>908</v>
      </c>
      <c r="B124" s="372" t="s">
        <v>909</v>
      </c>
      <c r="C124" s="340"/>
      <c r="D124" s="341"/>
      <c r="E124" s="341"/>
      <c r="F124" s="341"/>
      <c r="G124" s="341"/>
      <c r="H124" s="341"/>
      <c r="I124" s="383"/>
      <c r="J124" s="168" t="s">
        <v>319</v>
      </c>
      <c r="K124" s="373"/>
      <c r="L124" s="373"/>
      <c r="M124" s="341"/>
      <c r="N124" s="362"/>
      <c r="O124" s="374">
        <v>2</v>
      </c>
      <c r="P124" s="375"/>
      <c r="Q124" s="375"/>
      <c r="R124" s="376"/>
      <c r="S124" s="394">
        <v>3</v>
      </c>
      <c r="T124" s="336" t="s">
        <v>75</v>
      </c>
      <c r="U124" s="263"/>
      <c r="V124" s="338"/>
      <c r="W124" s="307"/>
      <c r="X124" s="263"/>
      <c r="Y124" s="264"/>
      <c r="Z124" s="265"/>
      <c r="AA124" s="263"/>
      <c r="AB124" s="264"/>
      <c r="AC124" s="265"/>
      <c r="AD124" s="378" t="s">
        <v>453</v>
      </c>
      <c r="AE124" s="388" t="s">
        <v>910</v>
      </c>
    </row>
    <row r="125" spans="1:31" ht="12.75" customHeight="1">
      <c r="A125" s="371" t="s">
        <v>911</v>
      </c>
      <c r="B125" s="372" t="s">
        <v>912</v>
      </c>
      <c r="C125" s="340"/>
      <c r="D125" s="341"/>
      <c r="E125" s="341"/>
      <c r="F125" s="341"/>
      <c r="G125" s="341"/>
      <c r="H125" s="341"/>
      <c r="I125" s="168" t="s">
        <v>319</v>
      </c>
      <c r="J125" s="373"/>
      <c r="K125" s="373"/>
      <c r="L125" s="373"/>
      <c r="M125" s="341"/>
      <c r="N125" s="362"/>
      <c r="O125" s="374">
        <v>2</v>
      </c>
      <c r="P125" s="375"/>
      <c r="Q125" s="375"/>
      <c r="R125" s="376"/>
      <c r="S125" s="394">
        <v>3</v>
      </c>
      <c r="T125" s="336" t="s">
        <v>75</v>
      </c>
      <c r="U125" s="171"/>
      <c r="V125" s="246"/>
      <c r="W125" s="247"/>
      <c r="X125" s="171"/>
      <c r="Y125" s="172"/>
      <c r="Z125" s="175"/>
      <c r="AA125" s="263"/>
      <c r="AB125" s="264"/>
      <c r="AC125" s="265"/>
      <c r="AD125" s="378" t="s">
        <v>913</v>
      </c>
      <c r="AE125" s="384" t="s">
        <v>914</v>
      </c>
    </row>
    <row r="126" spans="1:31" ht="12.75" customHeight="1">
      <c r="A126" s="371" t="s">
        <v>915</v>
      </c>
      <c r="B126" s="372" t="s">
        <v>916</v>
      </c>
      <c r="C126" s="340"/>
      <c r="D126" s="341"/>
      <c r="E126" s="341"/>
      <c r="F126" s="341"/>
      <c r="G126" s="341"/>
      <c r="H126" s="341"/>
      <c r="I126" s="383"/>
      <c r="J126" s="168" t="s">
        <v>319</v>
      </c>
      <c r="K126" s="373"/>
      <c r="L126" s="373"/>
      <c r="M126" s="341"/>
      <c r="N126" s="362"/>
      <c r="O126" s="374">
        <v>2</v>
      </c>
      <c r="P126" s="375"/>
      <c r="Q126" s="375"/>
      <c r="R126" s="376"/>
      <c r="S126" s="394">
        <v>3</v>
      </c>
      <c r="T126" s="336" t="s">
        <v>75</v>
      </c>
      <c r="U126" s="263"/>
      <c r="V126" s="338"/>
      <c r="W126" s="307"/>
      <c r="X126" s="263"/>
      <c r="Y126" s="264"/>
      <c r="Z126" s="265"/>
      <c r="AA126" s="263"/>
      <c r="AB126" s="264"/>
      <c r="AC126" s="265"/>
      <c r="AD126" s="378" t="s">
        <v>917</v>
      </c>
      <c r="AE126" s="388" t="s">
        <v>918</v>
      </c>
    </row>
    <row r="127" spans="1:31" ht="12.75" customHeight="1">
      <c r="A127" s="371" t="s">
        <v>919</v>
      </c>
      <c r="B127" s="372" t="s">
        <v>920</v>
      </c>
      <c r="C127" s="340"/>
      <c r="D127" s="341"/>
      <c r="E127" s="341"/>
      <c r="F127" s="341"/>
      <c r="G127" s="341"/>
      <c r="H127" s="341"/>
      <c r="I127" s="383"/>
      <c r="J127" s="168" t="s">
        <v>319</v>
      </c>
      <c r="K127" s="373"/>
      <c r="L127" s="373"/>
      <c r="M127" s="341"/>
      <c r="N127" s="362"/>
      <c r="O127" s="374"/>
      <c r="P127" s="375">
        <v>4</v>
      </c>
      <c r="Q127" s="375"/>
      <c r="R127" s="376"/>
      <c r="S127" s="394">
        <v>6</v>
      </c>
      <c r="T127" s="336" t="s">
        <v>78</v>
      </c>
      <c r="U127" s="171"/>
      <c r="V127" s="246"/>
      <c r="W127" s="247"/>
      <c r="X127" s="263"/>
      <c r="Y127" s="264"/>
      <c r="Z127" s="265"/>
      <c r="AA127" s="263"/>
      <c r="AB127" s="264"/>
      <c r="AC127" s="265"/>
      <c r="AD127" s="378" t="s">
        <v>917</v>
      </c>
      <c r="AE127" s="388" t="s">
        <v>921</v>
      </c>
    </row>
    <row r="128" spans="1:31" ht="12.75" customHeight="1">
      <c r="A128" s="371" t="s">
        <v>922</v>
      </c>
      <c r="B128" s="372" t="s">
        <v>923</v>
      </c>
      <c r="C128" s="340"/>
      <c r="D128" s="341"/>
      <c r="E128" s="341"/>
      <c r="F128" s="341"/>
      <c r="G128" s="341"/>
      <c r="H128" s="341"/>
      <c r="I128" s="383"/>
      <c r="J128" s="168" t="s">
        <v>319</v>
      </c>
      <c r="K128" s="373"/>
      <c r="L128" s="373"/>
      <c r="M128" s="341"/>
      <c r="N128" s="362"/>
      <c r="O128" s="374">
        <v>2</v>
      </c>
      <c r="P128" s="375"/>
      <c r="Q128" s="375"/>
      <c r="R128" s="376"/>
      <c r="S128" s="394">
        <v>3</v>
      </c>
      <c r="T128" s="336" t="s">
        <v>75</v>
      </c>
      <c r="U128" s="263"/>
      <c r="V128" s="338"/>
      <c r="W128" s="307"/>
      <c r="X128" s="263"/>
      <c r="Y128" s="264"/>
      <c r="Z128" s="265"/>
      <c r="AA128" s="263"/>
      <c r="AB128" s="264"/>
      <c r="AC128" s="265"/>
      <c r="AD128" s="378" t="s">
        <v>924</v>
      </c>
      <c r="AE128" s="388" t="s">
        <v>925</v>
      </c>
    </row>
    <row r="129" spans="1:31" ht="12.75" customHeight="1">
      <c r="A129" s="371" t="s">
        <v>926</v>
      </c>
      <c r="B129" s="372" t="s">
        <v>927</v>
      </c>
      <c r="C129" s="340"/>
      <c r="D129" s="341"/>
      <c r="E129" s="341"/>
      <c r="F129" s="341"/>
      <c r="G129" s="341"/>
      <c r="H129" s="341"/>
      <c r="I129" s="383"/>
      <c r="J129" s="168" t="s">
        <v>319</v>
      </c>
      <c r="K129" s="373"/>
      <c r="L129" s="373"/>
      <c r="M129" s="341"/>
      <c r="N129" s="362"/>
      <c r="O129" s="374">
        <v>2</v>
      </c>
      <c r="P129" s="375"/>
      <c r="Q129" s="375"/>
      <c r="R129" s="376"/>
      <c r="S129" s="394">
        <v>3</v>
      </c>
      <c r="T129" s="336" t="s">
        <v>75</v>
      </c>
      <c r="U129" s="349"/>
      <c r="V129" s="386"/>
      <c r="W129" s="353"/>
      <c r="X129" s="349"/>
      <c r="Y129" s="350"/>
      <c r="Z129" s="352"/>
      <c r="AA129" s="349"/>
      <c r="AB129" s="350"/>
      <c r="AC129" s="352"/>
      <c r="AD129" s="378" t="s">
        <v>457</v>
      </c>
      <c r="AE129" s="388" t="s">
        <v>928</v>
      </c>
    </row>
    <row r="130" spans="1:31" ht="12.75" customHeight="1">
      <c r="A130" s="371" t="s">
        <v>929</v>
      </c>
      <c r="B130" s="372" t="s">
        <v>930</v>
      </c>
      <c r="C130" s="340"/>
      <c r="D130" s="341"/>
      <c r="E130" s="341"/>
      <c r="F130" s="341"/>
      <c r="G130" s="341"/>
      <c r="H130" s="341"/>
      <c r="I130" s="168"/>
      <c r="J130" s="168" t="s">
        <v>319</v>
      </c>
      <c r="K130" s="373"/>
      <c r="L130" s="373"/>
      <c r="M130" s="341"/>
      <c r="N130" s="362"/>
      <c r="O130" s="374">
        <v>2</v>
      </c>
      <c r="P130" s="375"/>
      <c r="Q130" s="375"/>
      <c r="R130" s="376"/>
      <c r="S130" s="394">
        <v>3</v>
      </c>
      <c r="T130" s="336" t="s">
        <v>75</v>
      </c>
      <c r="U130" s="349"/>
      <c r="V130" s="246"/>
      <c r="W130" s="247"/>
      <c r="X130" s="349"/>
      <c r="Y130" s="350"/>
      <c r="Z130" s="352"/>
      <c r="AA130" s="349"/>
      <c r="AB130" s="350"/>
      <c r="AC130" s="352"/>
      <c r="AD130" s="378" t="s">
        <v>326</v>
      </c>
      <c r="AE130" s="384" t="s">
        <v>931</v>
      </c>
    </row>
    <row r="131" spans="1:31" ht="12.75" customHeight="1">
      <c r="A131" s="371" t="s">
        <v>932</v>
      </c>
      <c r="B131" s="385" t="s">
        <v>933</v>
      </c>
      <c r="C131" s="340"/>
      <c r="D131" s="341"/>
      <c r="E131" s="341"/>
      <c r="F131" s="341"/>
      <c r="G131" s="341"/>
      <c r="H131" s="341"/>
      <c r="I131" s="383"/>
      <c r="J131" s="168" t="s">
        <v>319</v>
      </c>
      <c r="K131" s="373"/>
      <c r="L131" s="373"/>
      <c r="M131" s="341"/>
      <c r="N131" s="362"/>
      <c r="O131" s="374">
        <v>2</v>
      </c>
      <c r="P131" s="375"/>
      <c r="Q131" s="375"/>
      <c r="R131" s="376"/>
      <c r="S131" s="394">
        <v>3</v>
      </c>
      <c r="T131" s="336" t="s">
        <v>75</v>
      </c>
      <c r="U131" s="263"/>
      <c r="V131" s="338"/>
      <c r="W131" s="307"/>
      <c r="X131" s="263"/>
      <c r="Y131" s="264"/>
      <c r="Z131" s="265"/>
      <c r="AA131" s="263"/>
      <c r="AB131" s="264"/>
      <c r="AC131" s="265"/>
      <c r="AD131" s="378" t="s">
        <v>383</v>
      </c>
      <c r="AE131" s="388" t="s">
        <v>934</v>
      </c>
    </row>
    <row r="132" spans="1:31" ht="12.75" customHeight="1">
      <c r="A132" s="371" t="s">
        <v>935</v>
      </c>
      <c r="B132" s="372" t="s">
        <v>936</v>
      </c>
      <c r="C132" s="340"/>
      <c r="D132" s="341"/>
      <c r="E132" s="341"/>
      <c r="F132" s="341"/>
      <c r="G132" s="341"/>
      <c r="H132" s="341"/>
      <c r="I132" s="168" t="s">
        <v>319</v>
      </c>
      <c r="J132" s="373"/>
      <c r="K132" s="373"/>
      <c r="L132" s="373"/>
      <c r="M132" s="341"/>
      <c r="N132" s="362"/>
      <c r="O132" s="374">
        <v>2</v>
      </c>
      <c r="P132" s="375"/>
      <c r="Q132" s="375"/>
      <c r="R132" s="376"/>
      <c r="S132" s="394">
        <v>3</v>
      </c>
      <c r="T132" s="336" t="s">
        <v>75</v>
      </c>
      <c r="U132" s="171"/>
      <c r="V132" s="246"/>
      <c r="W132" s="247"/>
      <c r="X132" s="171"/>
      <c r="Y132" s="172"/>
      <c r="Z132" s="175"/>
      <c r="AA132" s="263"/>
      <c r="AB132" s="264"/>
      <c r="AC132" s="265"/>
      <c r="AD132" s="378" t="s">
        <v>937</v>
      </c>
      <c r="AE132" s="379" t="s">
        <v>938</v>
      </c>
    </row>
    <row r="133" spans="1:31" ht="12.75" customHeight="1">
      <c r="A133" s="371" t="s">
        <v>939</v>
      </c>
      <c r="B133" s="372" t="s">
        <v>940</v>
      </c>
      <c r="C133" s="340"/>
      <c r="D133" s="341"/>
      <c r="E133" s="341"/>
      <c r="F133" s="341"/>
      <c r="G133" s="341"/>
      <c r="H133" s="341"/>
      <c r="I133" s="383"/>
      <c r="J133" s="168" t="s">
        <v>319</v>
      </c>
      <c r="K133" s="373"/>
      <c r="L133" s="373"/>
      <c r="M133" s="341"/>
      <c r="N133" s="362"/>
      <c r="O133" s="374">
        <v>2</v>
      </c>
      <c r="P133" s="375"/>
      <c r="Q133" s="375"/>
      <c r="R133" s="376"/>
      <c r="S133" s="394">
        <v>3</v>
      </c>
      <c r="T133" s="336" t="s">
        <v>75</v>
      </c>
      <c r="U133" s="263"/>
      <c r="V133" s="338"/>
      <c r="W133" s="307"/>
      <c r="X133" s="263"/>
      <c r="Y133" s="264"/>
      <c r="Z133" s="265"/>
      <c r="AA133" s="263"/>
      <c r="AB133" s="264"/>
      <c r="AC133" s="265"/>
      <c r="AD133" s="378" t="s">
        <v>469</v>
      </c>
      <c r="AE133" s="379" t="s">
        <v>941</v>
      </c>
    </row>
    <row r="134" spans="1:31" ht="12.75" customHeight="1">
      <c r="A134" s="371" t="s">
        <v>942</v>
      </c>
      <c r="B134" s="372" t="s">
        <v>943</v>
      </c>
      <c r="C134" s="340"/>
      <c r="D134" s="341"/>
      <c r="E134" s="341"/>
      <c r="F134" s="341"/>
      <c r="G134" s="341"/>
      <c r="H134" s="341"/>
      <c r="I134" s="168" t="s">
        <v>319</v>
      </c>
      <c r="J134" s="373"/>
      <c r="K134" s="373"/>
      <c r="L134" s="373"/>
      <c r="M134" s="341"/>
      <c r="N134" s="362"/>
      <c r="O134" s="374">
        <v>2</v>
      </c>
      <c r="P134" s="375"/>
      <c r="Q134" s="375"/>
      <c r="R134" s="376"/>
      <c r="S134" s="394">
        <v>3</v>
      </c>
      <c r="T134" s="336" t="s">
        <v>75</v>
      </c>
      <c r="U134" s="171"/>
      <c r="V134" s="246"/>
      <c r="W134" s="247"/>
      <c r="X134" s="263"/>
      <c r="Y134" s="264"/>
      <c r="Z134" s="265"/>
      <c r="AA134" s="263"/>
      <c r="AB134" s="264"/>
      <c r="AC134" s="265"/>
      <c r="AD134" s="378" t="s">
        <v>944</v>
      </c>
      <c r="AE134" s="388" t="s">
        <v>945</v>
      </c>
    </row>
    <row r="135" spans="1:31" ht="12.75" customHeight="1">
      <c r="A135" s="371" t="s">
        <v>946</v>
      </c>
      <c r="B135" s="372" t="s">
        <v>947</v>
      </c>
      <c r="C135" s="340"/>
      <c r="D135" s="341"/>
      <c r="E135" s="341"/>
      <c r="F135" s="341"/>
      <c r="G135" s="341"/>
      <c r="H135" s="341"/>
      <c r="I135" s="168" t="s">
        <v>319</v>
      </c>
      <c r="J135" s="373"/>
      <c r="K135" s="373"/>
      <c r="L135" s="373"/>
      <c r="M135" s="341"/>
      <c r="N135" s="362"/>
      <c r="O135" s="374"/>
      <c r="P135" s="375"/>
      <c r="Q135" s="375">
        <v>2</v>
      </c>
      <c r="R135" s="376"/>
      <c r="S135" s="394">
        <v>3</v>
      </c>
      <c r="T135" s="336" t="s">
        <v>78</v>
      </c>
      <c r="U135" s="263"/>
      <c r="V135" s="338"/>
      <c r="W135" s="307"/>
      <c r="X135" s="263"/>
      <c r="Y135" s="264"/>
      <c r="Z135" s="265"/>
      <c r="AA135" s="263"/>
      <c r="AB135" s="264"/>
      <c r="AC135" s="265"/>
      <c r="AD135" s="378" t="s">
        <v>469</v>
      </c>
      <c r="AE135" s="379" t="s">
        <v>948</v>
      </c>
    </row>
    <row r="136" spans="1:31" ht="12.75" customHeight="1">
      <c r="A136" s="371" t="s">
        <v>949</v>
      </c>
      <c r="B136" s="372" t="s">
        <v>950</v>
      </c>
      <c r="C136" s="340"/>
      <c r="D136" s="341"/>
      <c r="E136" s="341"/>
      <c r="F136" s="341"/>
      <c r="G136" s="341"/>
      <c r="H136" s="341"/>
      <c r="I136" s="383"/>
      <c r="J136" s="168" t="s">
        <v>319</v>
      </c>
      <c r="K136" s="373"/>
      <c r="L136" s="373"/>
      <c r="M136" s="341"/>
      <c r="N136" s="362"/>
      <c r="O136" s="374">
        <v>2</v>
      </c>
      <c r="P136" s="375"/>
      <c r="Q136" s="375"/>
      <c r="R136" s="376"/>
      <c r="S136" s="394">
        <v>3</v>
      </c>
      <c r="T136" s="336" t="s">
        <v>75</v>
      </c>
      <c r="U136" s="349"/>
      <c r="V136" s="386"/>
      <c r="W136" s="353"/>
      <c r="X136" s="349"/>
      <c r="Y136" s="350"/>
      <c r="Z136" s="352"/>
      <c r="AA136" s="349"/>
      <c r="AB136" s="350"/>
      <c r="AC136" s="352"/>
      <c r="AD136" s="378" t="s">
        <v>924</v>
      </c>
      <c r="AE136" s="379" t="s">
        <v>951</v>
      </c>
    </row>
    <row r="137" spans="1:31" ht="12.75" customHeight="1">
      <c r="A137" s="371" t="s">
        <v>952</v>
      </c>
      <c r="B137" s="372" t="s">
        <v>953</v>
      </c>
      <c r="C137" s="340"/>
      <c r="D137" s="341"/>
      <c r="E137" s="341"/>
      <c r="F137" s="341"/>
      <c r="G137" s="341"/>
      <c r="H137" s="341"/>
      <c r="I137" s="168" t="s">
        <v>319</v>
      </c>
      <c r="J137" s="373"/>
      <c r="K137" s="373"/>
      <c r="L137" s="373"/>
      <c r="M137" s="341"/>
      <c r="N137" s="362"/>
      <c r="O137" s="374"/>
      <c r="P137" s="375">
        <v>4</v>
      </c>
      <c r="Q137" s="375"/>
      <c r="R137" s="376"/>
      <c r="S137" s="394">
        <v>6</v>
      </c>
      <c r="T137" s="336" t="s">
        <v>78</v>
      </c>
      <c r="U137" s="349"/>
      <c r="V137" s="246"/>
      <c r="W137" s="247"/>
      <c r="X137" s="349"/>
      <c r="Y137" s="350"/>
      <c r="Z137" s="352"/>
      <c r="AA137" s="349"/>
      <c r="AB137" s="350"/>
      <c r="AC137" s="352"/>
      <c r="AD137" s="378" t="s">
        <v>432</v>
      </c>
      <c r="AE137" s="388" t="s">
        <v>954</v>
      </c>
    </row>
    <row r="138" spans="1:31" ht="12.75" customHeight="1">
      <c r="A138" s="371" t="s">
        <v>955</v>
      </c>
      <c r="B138" s="385" t="s">
        <v>956</v>
      </c>
      <c r="C138" s="340"/>
      <c r="D138" s="341"/>
      <c r="E138" s="341"/>
      <c r="F138" s="341"/>
      <c r="G138" s="341"/>
      <c r="H138" s="341"/>
      <c r="I138" s="168" t="s">
        <v>319</v>
      </c>
      <c r="J138" s="373"/>
      <c r="K138" s="373"/>
      <c r="L138" s="373"/>
      <c r="M138" s="341"/>
      <c r="N138" s="362"/>
      <c r="O138" s="374">
        <v>2</v>
      </c>
      <c r="P138" s="375"/>
      <c r="Q138" s="375"/>
      <c r="R138" s="376"/>
      <c r="S138" s="394">
        <v>3</v>
      </c>
      <c r="T138" s="336" t="s">
        <v>75</v>
      </c>
      <c r="U138" s="263"/>
      <c r="V138" s="338"/>
      <c r="W138" s="307"/>
      <c r="X138" s="263"/>
      <c r="Y138" s="264"/>
      <c r="Z138" s="265"/>
      <c r="AA138" s="263"/>
      <c r="AB138" s="264"/>
      <c r="AC138" s="265"/>
      <c r="AD138" s="378" t="s">
        <v>957</v>
      </c>
      <c r="AE138" s="388" t="s">
        <v>958</v>
      </c>
    </row>
    <row r="139" spans="1:31" ht="12.75" customHeight="1">
      <c r="A139" s="371" t="s">
        <v>959</v>
      </c>
      <c r="B139" s="372" t="s">
        <v>960</v>
      </c>
      <c r="C139" s="340"/>
      <c r="D139" s="341"/>
      <c r="E139" s="341"/>
      <c r="F139" s="341"/>
      <c r="G139" s="341"/>
      <c r="H139" s="341"/>
      <c r="I139" s="168" t="s">
        <v>319</v>
      </c>
      <c r="J139" s="373"/>
      <c r="K139" s="373"/>
      <c r="L139" s="373"/>
      <c r="M139" s="341"/>
      <c r="N139" s="362"/>
      <c r="O139" s="374">
        <v>2</v>
      </c>
      <c r="P139" s="375"/>
      <c r="Q139" s="375"/>
      <c r="R139" s="376"/>
      <c r="S139" s="394">
        <v>3</v>
      </c>
      <c r="T139" s="336" t="s">
        <v>75</v>
      </c>
      <c r="U139" s="171"/>
      <c r="V139" s="246"/>
      <c r="W139" s="247"/>
      <c r="X139" s="171"/>
      <c r="Y139" s="172"/>
      <c r="Z139" s="175"/>
      <c r="AA139" s="263"/>
      <c r="AB139" s="264"/>
      <c r="AC139" s="265"/>
      <c r="AD139" s="378" t="s">
        <v>387</v>
      </c>
      <c r="AE139" s="388" t="s">
        <v>961</v>
      </c>
    </row>
    <row r="140" spans="1:31" ht="12.75" customHeight="1">
      <c r="A140" s="371" t="s">
        <v>962</v>
      </c>
      <c r="B140" s="372" t="s">
        <v>963</v>
      </c>
      <c r="C140" s="340"/>
      <c r="D140" s="341"/>
      <c r="E140" s="341"/>
      <c r="F140" s="341"/>
      <c r="G140" s="341"/>
      <c r="H140" s="341"/>
      <c r="I140" s="168" t="s">
        <v>319</v>
      </c>
      <c r="J140" s="373"/>
      <c r="K140" s="373"/>
      <c r="L140" s="373"/>
      <c r="M140" s="341"/>
      <c r="N140" s="362"/>
      <c r="O140" s="374">
        <v>2</v>
      </c>
      <c r="P140" s="375"/>
      <c r="Q140" s="375"/>
      <c r="R140" s="376"/>
      <c r="S140" s="394">
        <v>3</v>
      </c>
      <c r="T140" s="336" t="s">
        <v>75</v>
      </c>
      <c r="U140" s="263"/>
      <c r="V140" s="338"/>
      <c r="W140" s="307"/>
      <c r="X140" s="263"/>
      <c r="Y140" s="264"/>
      <c r="Z140" s="265"/>
      <c r="AA140" s="263"/>
      <c r="AB140" s="264"/>
      <c r="AC140" s="265"/>
      <c r="AD140" s="378" t="s">
        <v>944</v>
      </c>
      <c r="AE140" s="388" t="s">
        <v>964</v>
      </c>
    </row>
    <row r="141" spans="1:31" ht="12.75" customHeight="1">
      <c r="A141" s="371" t="s">
        <v>965</v>
      </c>
      <c r="B141" s="372" t="s">
        <v>966</v>
      </c>
      <c r="C141" s="340"/>
      <c r="D141" s="341"/>
      <c r="E141" s="341"/>
      <c r="F141" s="341"/>
      <c r="G141" s="341"/>
      <c r="H141" s="341"/>
      <c r="I141" s="168" t="s">
        <v>319</v>
      </c>
      <c r="J141" s="373"/>
      <c r="K141" s="373"/>
      <c r="L141" s="373"/>
      <c r="M141" s="341"/>
      <c r="N141" s="362"/>
      <c r="O141" s="374">
        <v>2</v>
      </c>
      <c r="P141" s="375"/>
      <c r="Q141" s="375"/>
      <c r="R141" s="376"/>
      <c r="S141" s="394">
        <v>3</v>
      </c>
      <c r="T141" s="336" t="s">
        <v>75</v>
      </c>
      <c r="U141" s="171"/>
      <c r="V141" s="246"/>
      <c r="W141" s="247"/>
      <c r="X141" s="263"/>
      <c r="Y141" s="264"/>
      <c r="Z141" s="265"/>
      <c r="AA141" s="263"/>
      <c r="AB141" s="264"/>
      <c r="AC141" s="265"/>
      <c r="AD141" s="378" t="s">
        <v>967</v>
      </c>
      <c r="AE141" s="388" t="s">
        <v>968</v>
      </c>
    </row>
    <row r="142" spans="1:31" ht="12.75" customHeight="1">
      <c r="A142" s="371" t="s">
        <v>969</v>
      </c>
      <c r="B142" s="372" t="s">
        <v>970</v>
      </c>
      <c r="C142" s="340"/>
      <c r="D142" s="341"/>
      <c r="E142" s="341"/>
      <c r="F142" s="341"/>
      <c r="G142" s="341"/>
      <c r="H142" s="341"/>
      <c r="I142" s="168" t="s">
        <v>319</v>
      </c>
      <c r="J142" s="373"/>
      <c r="K142" s="373"/>
      <c r="L142" s="373"/>
      <c r="M142" s="341"/>
      <c r="N142" s="362"/>
      <c r="O142" s="374">
        <v>2</v>
      </c>
      <c r="P142" s="375"/>
      <c r="Q142" s="375"/>
      <c r="R142" s="376"/>
      <c r="S142" s="394">
        <v>3</v>
      </c>
      <c r="T142" s="336" t="s">
        <v>75</v>
      </c>
      <c r="U142" s="263"/>
      <c r="V142" s="338"/>
      <c r="W142" s="307"/>
      <c r="X142" s="263"/>
      <c r="Y142" s="264"/>
      <c r="Z142" s="265"/>
      <c r="AA142" s="263"/>
      <c r="AB142" s="264"/>
      <c r="AC142" s="265"/>
      <c r="AD142" s="378" t="s">
        <v>614</v>
      </c>
      <c r="AE142" s="388" t="s">
        <v>971</v>
      </c>
    </row>
    <row r="143" spans="1:31" ht="12.75" customHeight="1">
      <c r="A143" s="371" t="s">
        <v>972</v>
      </c>
      <c r="B143" s="372" t="s">
        <v>973</v>
      </c>
      <c r="C143" s="340"/>
      <c r="D143" s="341"/>
      <c r="E143" s="341"/>
      <c r="F143" s="341"/>
      <c r="G143" s="341"/>
      <c r="H143" s="341"/>
      <c r="I143" s="168" t="s">
        <v>319</v>
      </c>
      <c r="J143" s="373"/>
      <c r="K143" s="373"/>
      <c r="L143" s="373"/>
      <c r="M143" s="341"/>
      <c r="N143" s="362"/>
      <c r="O143" s="374">
        <v>2</v>
      </c>
      <c r="P143" s="375"/>
      <c r="Q143" s="375"/>
      <c r="R143" s="376"/>
      <c r="S143" s="394">
        <v>3</v>
      </c>
      <c r="T143" s="336" t="s">
        <v>75</v>
      </c>
      <c r="U143" s="349"/>
      <c r="V143" s="386"/>
      <c r="W143" s="353"/>
      <c r="X143" s="349"/>
      <c r="Y143" s="350"/>
      <c r="Z143" s="352"/>
      <c r="AA143" s="349"/>
      <c r="AB143" s="350"/>
      <c r="AC143" s="352"/>
      <c r="AD143" s="378" t="s">
        <v>917</v>
      </c>
      <c r="AE143" s="388" t="s">
        <v>974</v>
      </c>
    </row>
    <row r="144" spans="1:31" ht="12.75" customHeight="1">
      <c r="A144" s="371" t="s">
        <v>975</v>
      </c>
      <c r="B144" s="372" t="s">
        <v>976</v>
      </c>
      <c r="C144" s="340"/>
      <c r="D144" s="341"/>
      <c r="E144" s="341"/>
      <c r="F144" s="341"/>
      <c r="G144" s="341"/>
      <c r="H144" s="341"/>
      <c r="I144" s="383"/>
      <c r="J144" s="168" t="s">
        <v>319</v>
      </c>
      <c r="K144" s="373"/>
      <c r="L144" s="373"/>
      <c r="M144" s="341"/>
      <c r="N144" s="362"/>
      <c r="O144" s="374">
        <v>2</v>
      </c>
      <c r="P144" s="375"/>
      <c r="Q144" s="375"/>
      <c r="R144" s="376"/>
      <c r="S144" s="394">
        <v>3</v>
      </c>
      <c r="T144" s="336" t="s">
        <v>75</v>
      </c>
      <c r="U144" s="349"/>
      <c r="V144" s="246"/>
      <c r="W144" s="247"/>
      <c r="X144" s="349"/>
      <c r="Y144" s="350"/>
      <c r="Z144" s="352"/>
      <c r="AA144" s="349"/>
      <c r="AB144" s="350"/>
      <c r="AC144" s="352"/>
      <c r="AD144" s="378" t="s">
        <v>614</v>
      </c>
      <c r="AE144" s="388" t="s">
        <v>977</v>
      </c>
    </row>
    <row r="145" spans="1:31" ht="12.75" customHeight="1">
      <c r="A145" s="371" t="s">
        <v>978</v>
      </c>
      <c r="B145" s="372" t="s">
        <v>979</v>
      </c>
      <c r="C145" s="340"/>
      <c r="D145" s="341"/>
      <c r="E145" s="341"/>
      <c r="F145" s="341"/>
      <c r="G145" s="341"/>
      <c r="H145" s="341"/>
      <c r="I145" s="383"/>
      <c r="J145" s="168" t="s">
        <v>319</v>
      </c>
      <c r="K145" s="373"/>
      <c r="L145" s="373"/>
      <c r="M145" s="341"/>
      <c r="N145" s="362"/>
      <c r="O145" s="374">
        <v>2</v>
      </c>
      <c r="P145" s="375"/>
      <c r="Q145" s="375"/>
      <c r="R145" s="376"/>
      <c r="S145" s="394">
        <v>3</v>
      </c>
      <c r="T145" s="336" t="s">
        <v>75</v>
      </c>
      <c r="U145" s="263"/>
      <c r="V145" s="338"/>
      <c r="W145" s="307"/>
      <c r="X145" s="263"/>
      <c r="Y145" s="264"/>
      <c r="Z145" s="265"/>
      <c r="AA145" s="263"/>
      <c r="AB145" s="264"/>
      <c r="AC145" s="265"/>
      <c r="AD145" s="378" t="s">
        <v>567</v>
      </c>
      <c r="AE145" s="388" t="s">
        <v>980</v>
      </c>
    </row>
    <row r="146" spans="1:31" ht="12.75" customHeight="1">
      <c r="A146" s="371" t="s">
        <v>981</v>
      </c>
      <c r="B146" s="372" t="s">
        <v>982</v>
      </c>
      <c r="C146" s="340"/>
      <c r="D146" s="341"/>
      <c r="E146" s="341"/>
      <c r="F146" s="341"/>
      <c r="G146" s="341"/>
      <c r="H146" s="341"/>
      <c r="I146" s="168" t="s">
        <v>319</v>
      </c>
      <c r="J146" s="373"/>
      <c r="K146" s="373"/>
      <c r="L146" s="373"/>
      <c r="M146" s="341"/>
      <c r="N146" s="362"/>
      <c r="O146" s="374">
        <v>2</v>
      </c>
      <c r="P146" s="375"/>
      <c r="Q146" s="375"/>
      <c r="R146" s="376"/>
      <c r="S146" s="394">
        <v>3</v>
      </c>
      <c r="T146" s="336" t="s">
        <v>75</v>
      </c>
      <c r="U146" s="171"/>
      <c r="V146" s="246"/>
      <c r="W146" s="247"/>
      <c r="X146" s="171"/>
      <c r="Y146" s="172"/>
      <c r="Z146" s="175"/>
      <c r="AA146" s="263"/>
      <c r="AB146" s="264"/>
      <c r="AC146" s="265"/>
      <c r="AD146" s="378" t="s">
        <v>887</v>
      </c>
      <c r="AE146" s="388" t="s">
        <v>983</v>
      </c>
    </row>
    <row r="147" spans="1:31" ht="12.75" customHeight="1">
      <c r="A147" s="371" t="s">
        <v>984</v>
      </c>
      <c r="B147" s="372" t="s">
        <v>985</v>
      </c>
      <c r="C147" s="340"/>
      <c r="D147" s="341"/>
      <c r="E147" s="341"/>
      <c r="F147" s="341"/>
      <c r="G147" s="341"/>
      <c r="H147" s="341"/>
      <c r="I147" s="383"/>
      <c r="J147" s="168" t="s">
        <v>319</v>
      </c>
      <c r="K147" s="373"/>
      <c r="L147" s="373"/>
      <c r="M147" s="341"/>
      <c r="N147" s="362"/>
      <c r="O147" s="374">
        <v>2</v>
      </c>
      <c r="P147" s="375"/>
      <c r="Q147" s="375"/>
      <c r="R147" s="376"/>
      <c r="S147" s="394">
        <v>3</v>
      </c>
      <c r="T147" s="336" t="s">
        <v>75</v>
      </c>
      <c r="U147" s="263"/>
      <c r="V147" s="338"/>
      <c r="W147" s="307"/>
      <c r="X147" s="263"/>
      <c r="Y147" s="264"/>
      <c r="Z147" s="265"/>
      <c r="AA147" s="263"/>
      <c r="AB147" s="264"/>
      <c r="AC147" s="265"/>
      <c r="AD147" s="378" t="s">
        <v>986</v>
      </c>
      <c r="AE147" s="388" t="s">
        <v>987</v>
      </c>
    </row>
    <row r="148" spans="1:31" ht="12.75" customHeight="1">
      <c r="A148" s="371" t="s">
        <v>988</v>
      </c>
      <c r="B148" s="372" t="s">
        <v>989</v>
      </c>
      <c r="C148" s="340"/>
      <c r="D148" s="341"/>
      <c r="E148" s="341"/>
      <c r="F148" s="341"/>
      <c r="G148" s="341"/>
      <c r="H148" s="341"/>
      <c r="I148" s="383"/>
      <c r="J148" s="168" t="s">
        <v>319</v>
      </c>
      <c r="K148" s="373"/>
      <c r="L148" s="373"/>
      <c r="M148" s="341"/>
      <c r="N148" s="362"/>
      <c r="O148" s="374">
        <v>2</v>
      </c>
      <c r="P148" s="375"/>
      <c r="Q148" s="375"/>
      <c r="R148" s="376"/>
      <c r="S148" s="394">
        <v>3</v>
      </c>
      <c r="T148" s="336" t="s">
        <v>75</v>
      </c>
      <c r="U148" s="263"/>
      <c r="V148" s="338"/>
      <c r="W148" s="307"/>
      <c r="X148" s="263"/>
      <c r="Y148" s="264"/>
      <c r="Z148" s="265"/>
      <c r="AA148" s="263"/>
      <c r="AB148" s="264"/>
      <c r="AC148" s="265"/>
      <c r="AD148" s="378" t="s">
        <v>990</v>
      </c>
      <c r="AE148" s="388" t="s">
        <v>991</v>
      </c>
    </row>
    <row r="149" spans="1:31" ht="12.75" customHeight="1">
      <c r="A149" s="371" t="s">
        <v>992</v>
      </c>
      <c r="B149" s="385" t="s">
        <v>993</v>
      </c>
      <c r="C149" s="340"/>
      <c r="D149" s="341"/>
      <c r="E149" s="341"/>
      <c r="F149" s="341"/>
      <c r="G149" s="341"/>
      <c r="H149" s="341"/>
      <c r="I149" s="383"/>
      <c r="J149" s="168" t="s">
        <v>319</v>
      </c>
      <c r="K149" s="373"/>
      <c r="L149" s="373"/>
      <c r="M149" s="341"/>
      <c r="N149" s="362"/>
      <c r="O149" s="374"/>
      <c r="P149" s="375">
        <v>4</v>
      </c>
      <c r="Q149" s="375"/>
      <c r="R149" s="376"/>
      <c r="S149" s="394">
        <v>6</v>
      </c>
      <c r="T149" s="336" t="s">
        <v>78</v>
      </c>
      <c r="U149" s="171"/>
      <c r="V149" s="246"/>
      <c r="W149" s="247"/>
      <c r="X149" s="171"/>
      <c r="Y149" s="172"/>
      <c r="Z149" s="175"/>
      <c r="AA149" s="263"/>
      <c r="AB149" s="264"/>
      <c r="AC149" s="265"/>
      <c r="AD149" s="378" t="s">
        <v>610</v>
      </c>
      <c r="AE149" s="388" t="s">
        <v>994</v>
      </c>
    </row>
    <row r="150" spans="1:31" ht="12.75" customHeight="1">
      <c r="A150" s="371" t="s">
        <v>995</v>
      </c>
      <c r="B150" s="372" t="s">
        <v>996</v>
      </c>
      <c r="C150" s="340"/>
      <c r="D150" s="341"/>
      <c r="E150" s="341"/>
      <c r="F150" s="341"/>
      <c r="G150" s="341"/>
      <c r="H150" s="341"/>
      <c r="I150" s="168" t="s">
        <v>319</v>
      </c>
      <c r="J150" s="373"/>
      <c r="K150" s="373"/>
      <c r="L150" s="373"/>
      <c r="M150" s="341"/>
      <c r="N150" s="362"/>
      <c r="O150" s="374">
        <v>2</v>
      </c>
      <c r="P150" s="375"/>
      <c r="Q150" s="375"/>
      <c r="R150" s="376"/>
      <c r="S150" s="394">
        <v>3</v>
      </c>
      <c r="T150" s="336" t="s">
        <v>75</v>
      </c>
      <c r="U150" s="263"/>
      <c r="V150" s="338"/>
      <c r="W150" s="307"/>
      <c r="X150" s="263"/>
      <c r="Y150" s="264"/>
      <c r="Z150" s="265"/>
      <c r="AA150" s="263"/>
      <c r="AB150" s="264"/>
      <c r="AC150" s="265"/>
      <c r="AD150" s="378" t="s">
        <v>614</v>
      </c>
      <c r="AE150" s="399" t="s">
        <v>997</v>
      </c>
    </row>
    <row r="151" spans="1:31" ht="12.75" customHeight="1">
      <c r="A151" s="371" t="s">
        <v>998</v>
      </c>
      <c r="B151" s="372" t="s">
        <v>999</v>
      </c>
      <c r="C151" s="340"/>
      <c r="D151" s="341"/>
      <c r="E151" s="341"/>
      <c r="F151" s="341"/>
      <c r="G151" s="341"/>
      <c r="H151" s="341"/>
      <c r="I151" s="168" t="s">
        <v>319</v>
      </c>
      <c r="J151" s="373"/>
      <c r="K151" s="373"/>
      <c r="L151" s="373"/>
      <c r="M151" s="341"/>
      <c r="N151" s="362"/>
      <c r="O151" s="374">
        <v>2</v>
      </c>
      <c r="P151" s="375"/>
      <c r="Q151" s="375"/>
      <c r="R151" s="376"/>
      <c r="S151" s="394">
        <v>3</v>
      </c>
      <c r="T151" s="336" t="s">
        <v>75</v>
      </c>
      <c r="U151" s="171"/>
      <c r="V151" s="246"/>
      <c r="W151" s="247"/>
      <c r="X151" s="263"/>
      <c r="Y151" s="264"/>
      <c r="Z151" s="265"/>
      <c r="AA151" s="263"/>
      <c r="AB151" s="264"/>
      <c r="AC151" s="265"/>
      <c r="AD151" s="378" t="s">
        <v>924</v>
      </c>
      <c r="AE151" s="400" t="s">
        <v>1000</v>
      </c>
    </row>
    <row r="152" spans="1:31" ht="12.75" customHeight="1" thickBot="1">
      <c r="A152" s="401" t="s">
        <v>1001</v>
      </c>
      <c r="B152" s="402" t="s">
        <v>1002</v>
      </c>
      <c r="C152" s="403"/>
      <c r="D152" s="404"/>
      <c r="E152" s="404"/>
      <c r="F152" s="404"/>
      <c r="G152" s="404"/>
      <c r="H152" s="404"/>
      <c r="I152" s="405" t="s">
        <v>319</v>
      </c>
      <c r="J152" s="406"/>
      <c r="K152" s="406"/>
      <c r="L152" s="406"/>
      <c r="M152" s="404"/>
      <c r="N152" s="407"/>
      <c r="O152" s="408">
        <v>2</v>
      </c>
      <c r="P152" s="409"/>
      <c r="Q152" s="409"/>
      <c r="R152" s="410"/>
      <c r="S152" s="411">
        <v>3</v>
      </c>
      <c r="T152" s="412" t="s">
        <v>75</v>
      </c>
      <c r="U152" s="413"/>
      <c r="V152" s="414"/>
      <c r="W152" s="415"/>
      <c r="X152" s="416"/>
      <c r="Y152" s="417"/>
      <c r="Z152" s="418"/>
      <c r="AA152" s="416"/>
      <c r="AB152" s="417"/>
      <c r="AC152" s="418"/>
      <c r="AD152" s="419" t="s">
        <v>603</v>
      </c>
      <c r="AE152" s="420" t="s">
        <v>1003</v>
      </c>
    </row>
    <row r="156" ht="12.75">
      <c r="A156" s="324" t="s">
        <v>1004</v>
      </c>
    </row>
    <row r="157" ht="12.75">
      <c r="D157" s="157" t="s">
        <v>41</v>
      </c>
    </row>
  </sheetData>
  <sheetProtection/>
  <mergeCells count="18">
    <mergeCell ref="X4:Z5"/>
    <mergeCell ref="AA4:AC5"/>
    <mergeCell ref="A1:B1"/>
    <mergeCell ref="A2:B2"/>
    <mergeCell ref="A3:L3"/>
    <mergeCell ref="A4:A5"/>
    <mergeCell ref="B4:B5"/>
    <mergeCell ref="C4:N4"/>
    <mergeCell ref="AD4:AD5"/>
    <mergeCell ref="AE4:AE5"/>
    <mergeCell ref="A6:B6"/>
    <mergeCell ref="C6:N6"/>
    <mergeCell ref="O6:T6"/>
    <mergeCell ref="U6:AE6"/>
    <mergeCell ref="O4:R4"/>
    <mergeCell ref="S4:S5"/>
    <mergeCell ref="T4:T5"/>
    <mergeCell ref="U4:W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22.00390625" style="19" bestFit="1" customWidth="1"/>
    <col min="2" max="2" width="23.7109375" style="19" bestFit="1" customWidth="1"/>
    <col min="3" max="3" width="9.140625" style="19" customWidth="1"/>
    <col min="4" max="4" width="24.00390625" style="19" bestFit="1" customWidth="1"/>
    <col min="5" max="16384" width="9.140625" style="19" customWidth="1"/>
  </cols>
  <sheetData>
    <row r="1" spans="1:5" ht="15">
      <c r="A1" s="19" t="s">
        <v>13</v>
      </c>
      <c r="B1" s="19" t="s">
        <v>14</v>
      </c>
      <c r="C1" s="19" t="s">
        <v>10</v>
      </c>
      <c r="D1" s="19" t="s">
        <v>11</v>
      </c>
      <c r="E1" s="19" t="s">
        <v>12</v>
      </c>
    </row>
    <row r="2" spans="1:5" ht="15">
      <c r="A2" s="19" t="s">
        <v>15</v>
      </c>
      <c r="B2" s="19" t="s">
        <v>16</v>
      </c>
      <c r="C2" s="19" t="s">
        <v>10</v>
      </c>
      <c r="D2" s="19" t="s">
        <v>11</v>
      </c>
      <c r="E2" s="19" t="s">
        <v>12</v>
      </c>
    </row>
    <row r="3" spans="1:4" ht="15">
      <c r="A3" s="19" t="s">
        <v>17</v>
      </c>
      <c r="B3" s="19" t="s">
        <v>18</v>
      </c>
      <c r="C3" s="19" t="s">
        <v>19</v>
      </c>
      <c r="D3" s="19" t="s">
        <v>20</v>
      </c>
    </row>
    <row r="4" spans="1:4" ht="15">
      <c r="A4" s="19" t="s">
        <v>21</v>
      </c>
      <c r="B4" s="19" t="s">
        <v>22</v>
      </c>
      <c r="D4" s="19" t="s">
        <v>19</v>
      </c>
    </row>
    <row r="5" ht="15">
      <c r="B5" s="19" t="s">
        <v>23</v>
      </c>
    </row>
    <row r="6" ht="15">
      <c r="B6" s="19" t="s">
        <v>24</v>
      </c>
    </row>
    <row r="7" ht="15">
      <c r="B7" s="19" t="s">
        <v>25</v>
      </c>
    </row>
    <row r="8" ht="15">
      <c r="B8" s="19" t="s">
        <v>26</v>
      </c>
    </row>
    <row r="9" ht="15">
      <c r="B9" s="1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Ferenc</dc:creator>
  <cp:keywords/>
  <dc:description/>
  <cp:lastModifiedBy>emma</cp:lastModifiedBy>
  <cp:lastPrinted>2017-01-27T08:23:00Z</cp:lastPrinted>
  <dcterms:created xsi:type="dcterms:W3CDTF">2009-11-09T08:26:21Z</dcterms:created>
  <dcterms:modified xsi:type="dcterms:W3CDTF">2021-02-17T13:26:57Z</dcterms:modified>
  <cp:category/>
  <cp:version/>
  <cp:contentType/>
  <cp:contentStatus/>
</cp:coreProperties>
</file>