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nyelvi követelmény_2023\nyelvi követelményes hálók\alapszak\"/>
    </mc:Choice>
  </mc:AlternateContent>
  <xr:revisionPtr revIDLastSave="0" documentId="13_ncr:1_{8B863C28-8990-4BCD-836B-9F34FB04F982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törzsanyag" sheetId="5" r:id="rId1"/>
    <sheet name="Sz.gépes fiz. spec." sheetId="7" r:id="rId2"/>
    <sheet name="Fizikus spec." sheetId="9" r:id="rId3"/>
    <sheet name="Biofizikus spec." sheetId="11" r:id="rId4"/>
    <sheet name="Csillagász spec." sheetId="13" r:id="rId5"/>
    <sheet name="Geofizikus spec." sheetId="15" r:id="rId6"/>
    <sheet name="Meteorológus spec." sheetId="17" r:id="rId7"/>
    <sheet name="szaknyelvi ismeretek" sheetId="1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7" l="1"/>
  <c r="E44" i="17"/>
  <c r="F44" i="17"/>
  <c r="G44" i="17"/>
  <c r="H44" i="17"/>
  <c r="C44" i="17"/>
  <c r="D42" i="15"/>
  <c r="E42" i="15"/>
  <c r="F42" i="15"/>
  <c r="G42" i="15"/>
  <c r="H42" i="15"/>
  <c r="C42" i="15"/>
  <c r="D42" i="13"/>
  <c r="E42" i="13"/>
  <c r="F42" i="13"/>
  <c r="G42" i="13"/>
  <c r="H42" i="13"/>
  <c r="C42" i="13"/>
  <c r="D38" i="11"/>
  <c r="E38" i="11"/>
  <c r="F38" i="11"/>
  <c r="G38" i="11"/>
  <c r="H38" i="11"/>
  <c r="C38" i="11"/>
  <c r="D43" i="9"/>
  <c r="E43" i="9"/>
  <c r="F43" i="9"/>
  <c r="G43" i="9"/>
  <c r="H43" i="9"/>
  <c r="C43" i="9"/>
  <c r="D40" i="7"/>
  <c r="E40" i="7"/>
  <c r="F40" i="7"/>
  <c r="G40" i="7"/>
  <c r="H40" i="7"/>
  <c r="C40" i="7"/>
  <c r="D70" i="5"/>
  <c r="E70" i="5"/>
  <c r="F70" i="5"/>
  <c r="G70" i="5"/>
  <c r="H70" i="5"/>
  <c r="C70" i="5"/>
  <c r="D46" i="5"/>
  <c r="E46" i="5"/>
  <c r="F46" i="5"/>
  <c r="G46" i="5"/>
  <c r="H46" i="5"/>
  <c r="C46" i="5"/>
  <c r="D23" i="5"/>
  <c r="E23" i="5"/>
  <c r="F23" i="5"/>
  <c r="G23" i="5"/>
  <c r="H23" i="5"/>
  <c r="C23" i="5"/>
  <c r="D36" i="17" l="1"/>
  <c r="E36" i="17"/>
  <c r="F36" i="17"/>
  <c r="G36" i="17"/>
  <c r="H36" i="17"/>
  <c r="C36" i="17"/>
  <c r="D34" i="15"/>
  <c r="E34" i="15"/>
  <c r="F34" i="15"/>
  <c r="G34" i="15"/>
  <c r="H34" i="15"/>
  <c r="C34" i="15"/>
  <c r="D33" i="13"/>
  <c r="E33" i="13"/>
  <c r="F33" i="13"/>
  <c r="G33" i="13"/>
  <c r="H33" i="13"/>
  <c r="C33" i="13"/>
  <c r="D25" i="11"/>
  <c r="E25" i="11"/>
  <c r="F25" i="11"/>
  <c r="G25" i="11"/>
  <c r="H25" i="11"/>
  <c r="C25" i="11"/>
  <c r="N29" i="9"/>
  <c r="D24" i="7"/>
  <c r="E24" i="7"/>
  <c r="F24" i="7"/>
  <c r="G24" i="7"/>
  <c r="H24" i="7"/>
  <c r="C24" i="7"/>
  <c r="D64" i="5"/>
  <c r="E64" i="5"/>
  <c r="F64" i="5"/>
  <c r="G64" i="5"/>
  <c r="H64" i="5"/>
  <c r="C64" i="5"/>
  <c r="D55" i="5"/>
  <c r="E55" i="5"/>
  <c r="F55" i="5"/>
  <c r="G55" i="5"/>
  <c r="H55" i="5"/>
  <c r="C55" i="5"/>
  <c r="D37" i="5"/>
  <c r="E37" i="5"/>
  <c r="F37" i="5"/>
  <c r="G37" i="5"/>
  <c r="H37" i="5"/>
  <c r="C37" i="5"/>
  <c r="D15" i="5" l="1"/>
  <c r="E15" i="5"/>
  <c r="F15" i="5"/>
  <c r="G15" i="5"/>
  <c r="H15" i="5"/>
  <c r="C15" i="5"/>
  <c r="H43" i="17" l="1"/>
  <c r="G43" i="17"/>
  <c r="F43" i="17"/>
  <c r="E43" i="17"/>
  <c r="D43" i="17"/>
  <c r="C43" i="17"/>
  <c r="H42" i="17"/>
  <c r="G42" i="17"/>
  <c r="F42" i="17"/>
  <c r="E42" i="17"/>
  <c r="D42" i="17"/>
  <c r="C42" i="17"/>
  <c r="H35" i="17"/>
  <c r="G35" i="17"/>
  <c r="F35" i="17"/>
  <c r="E35" i="17"/>
  <c r="D35" i="17"/>
  <c r="C35" i="17"/>
  <c r="H34" i="17"/>
  <c r="G34" i="17"/>
  <c r="F34" i="17"/>
  <c r="E34" i="17"/>
  <c r="D34" i="17"/>
  <c r="C34" i="17"/>
  <c r="Q32" i="17"/>
  <c r="P32" i="17"/>
  <c r="Q30" i="17"/>
  <c r="P30" i="17"/>
  <c r="Q28" i="17"/>
  <c r="P28" i="17"/>
  <c r="Q23" i="17"/>
  <c r="P23" i="17"/>
  <c r="Q19" i="17"/>
  <c r="P19" i="17"/>
  <c r="B10" i="17"/>
  <c r="B9" i="17"/>
  <c r="B8" i="17"/>
  <c r="B7" i="17"/>
  <c r="B6" i="17"/>
  <c r="B5" i="17"/>
  <c r="H41" i="15"/>
  <c r="G41" i="15"/>
  <c r="F41" i="15"/>
  <c r="E41" i="15"/>
  <c r="D41" i="15"/>
  <c r="C41" i="15"/>
  <c r="H40" i="15"/>
  <c r="G40" i="15"/>
  <c r="F40" i="15"/>
  <c r="E40" i="15"/>
  <c r="D40" i="15"/>
  <c r="C40" i="15"/>
  <c r="M33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Q22" i="15"/>
  <c r="P22" i="15"/>
  <c r="B10" i="15"/>
  <c r="B9" i="15"/>
  <c r="B8" i="15"/>
  <c r="B7" i="15"/>
  <c r="B6" i="15"/>
  <c r="B5" i="15"/>
  <c r="H41" i="13"/>
  <c r="G41" i="13"/>
  <c r="F41" i="13"/>
  <c r="E41" i="13"/>
  <c r="D41" i="13"/>
  <c r="C41" i="13"/>
  <c r="H40" i="13"/>
  <c r="G40" i="13"/>
  <c r="F40" i="13"/>
  <c r="E40" i="13"/>
  <c r="D40" i="13"/>
  <c r="C40" i="13"/>
  <c r="H32" i="13"/>
  <c r="G32" i="13"/>
  <c r="F32" i="13"/>
  <c r="E32" i="13"/>
  <c r="D32" i="13"/>
  <c r="C32" i="13"/>
  <c r="H31" i="13"/>
  <c r="G31" i="13"/>
  <c r="F31" i="13"/>
  <c r="E31" i="13"/>
  <c r="D31" i="13"/>
  <c r="C31" i="13"/>
  <c r="B10" i="13"/>
  <c r="B9" i="13"/>
  <c r="B8" i="13"/>
  <c r="B7" i="13"/>
  <c r="B6" i="13"/>
  <c r="B5" i="13"/>
  <c r="H37" i="11"/>
  <c r="G37" i="11"/>
  <c r="F37" i="11"/>
  <c r="E37" i="11"/>
  <c r="D37" i="11"/>
  <c r="C37" i="11"/>
  <c r="H36" i="11"/>
  <c r="G36" i="11"/>
  <c r="F36" i="11"/>
  <c r="E36" i="11"/>
  <c r="D36" i="11"/>
  <c r="C36" i="11"/>
  <c r="Q30" i="11"/>
  <c r="P30" i="11"/>
  <c r="Q29" i="11"/>
  <c r="P29" i="11"/>
  <c r="H24" i="11"/>
  <c r="G24" i="11"/>
  <c r="F24" i="11"/>
  <c r="E24" i="11"/>
  <c r="D24" i="11"/>
  <c r="C24" i="11"/>
  <c r="H23" i="11"/>
  <c r="G23" i="11"/>
  <c r="F23" i="11"/>
  <c r="E23" i="11"/>
  <c r="D23" i="11"/>
  <c r="C23" i="11"/>
  <c r="Q20" i="11"/>
  <c r="Q29" i="9" s="1"/>
  <c r="P20" i="11"/>
  <c r="P29" i="9" s="1"/>
  <c r="Q19" i="11"/>
  <c r="P19" i="11"/>
  <c r="Q18" i="11"/>
  <c r="P18" i="11"/>
  <c r="B10" i="11"/>
  <c r="B9" i="11"/>
  <c r="B8" i="11"/>
  <c r="B7" i="11"/>
  <c r="B6" i="11"/>
  <c r="B5" i="11"/>
  <c r="H42" i="9"/>
  <c r="G42" i="9"/>
  <c r="F42" i="9"/>
  <c r="E42" i="9"/>
  <c r="D42" i="9"/>
  <c r="C42" i="9"/>
  <c r="H41" i="9"/>
  <c r="G41" i="9"/>
  <c r="F41" i="9"/>
  <c r="E41" i="9"/>
  <c r="D41" i="9"/>
  <c r="C41" i="9"/>
  <c r="Q35" i="9"/>
  <c r="P35" i="9"/>
  <c r="Q34" i="9"/>
  <c r="P34" i="9"/>
  <c r="T33" i="9"/>
  <c r="S33" i="9"/>
  <c r="Q33" i="9"/>
  <c r="P33" i="9"/>
  <c r="T32" i="9"/>
  <c r="S32" i="9"/>
  <c r="Q32" i="9"/>
  <c r="P32" i="9"/>
  <c r="Q31" i="9"/>
  <c r="P31" i="9"/>
  <c r="Q30" i="9"/>
  <c r="P30" i="9"/>
  <c r="X29" i="9"/>
  <c r="W29" i="9"/>
  <c r="V29" i="9"/>
  <c r="U29" i="9"/>
  <c r="T29" i="9"/>
  <c r="S29" i="9"/>
  <c r="R29" i="9"/>
  <c r="O29" i="9"/>
  <c r="M29" i="9"/>
  <c r="L29" i="9"/>
  <c r="K29" i="9"/>
  <c r="J29" i="9"/>
  <c r="I29" i="9"/>
  <c r="B29" i="9"/>
  <c r="A29" i="9"/>
  <c r="H25" i="9"/>
  <c r="G25" i="9"/>
  <c r="F25" i="9"/>
  <c r="D25" i="9"/>
  <c r="C25" i="9"/>
  <c r="H24" i="9"/>
  <c r="G24" i="9"/>
  <c r="F24" i="9"/>
  <c r="D24" i="9"/>
  <c r="C24" i="9"/>
  <c r="Q23" i="9"/>
  <c r="P23" i="9"/>
  <c r="Q18" i="9"/>
  <c r="P18" i="9"/>
  <c r="Q17" i="9"/>
  <c r="P17" i="9"/>
  <c r="X16" i="9"/>
  <c r="W16" i="9"/>
  <c r="V16" i="9"/>
  <c r="U16" i="9"/>
  <c r="T16" i="9"/>
  <c r="S16" i="9"/>
  <c r="R16" i="9"/>
  <c r="O16" i="9"/>
  <c r="N16" i="9"/>
  <c r="M16" i="9"/>
  <c r="E25" i="9" s="1"/>
  <c r="L16" i="9"/>
  <c r="K16" i="9"/>
  <c r="J16" i="9"/>
  <c r="I16" i="9"/>
  <c r="B16" i="9"/>
  <c r="A16" i="9"/>
  <c r="B10" i="9"/>
  <c r="B9" i="9"/>
  <c r="B8" i="9"/>
  <c r="B7" i="9"/>
  <c r="B6" i="9"/>
  <c r="B5" i="9"/>
  <c r="H39" i="7"/>
  <c r="G39" i="7"/>
  <c r="F39" i="7"/>
  <c r="E39" i="7"/>
  <c r="D39" i="7"/>
  <c r="C39" i="7"/>
  <c r="H38" i="7"/>
  <c r="G38" i="7"/>
  <c r="F38" i="7"/>
  <c r="E38" i="7"/>
  <c r="D38" i="7"/>
  <c r="C38" i="7"/>
  <c r="Q32" i="7"/>
  <c r="P32" i="7"/>
  <c r="Q31" i="7"/>
  <c r="P31" i="7"/>
  <c r="Q30" i="7"/>
  <c r="P30" i="7"/>
  <c r="Q29" i="7"/>
  <c r="P29" i="7"/>
  <c r="Q28" i="7"/>
  <c r="P28" i="7"/>
  <c r="H23" i="7"/>
  <c r="G23" i="7"/>
  <c r="F23" i="7"/>
  <c r="E23" i="7"/>
  <c r="D23" i="7"/>
  <c r="C23" i="7"/>
  <c r="H22" i="7"/>
  <c r="G22" i="7"/>
  <c r="F22" i="7"/>
  <c r="E22" i="7"/>
  <c r="D22" i="7"/>
  <c r="C22" i="7"/>
  <c r="T19" i="7"/>
  <c r="S19" i="7"/>
  <c r="Q19" i="7"/>
  <c r="P19" i="7"/>
  <c r="Q18" i="7"/>
  <c r="P18" i="7"/>
  <c r="Q17" i="7"/>
  <c r="P17" i="7"/>
  <c r="Q16" i="7"/>
  <c r="Q16" i="9" s="1"/>
  <c r="P16" i="7"/>
  <c r="B10" i="7"/>
  <c r="B9" i="7"/>
  <c r="B8" i="7"/>
  <c r="B7" i="7"/>
  <c r="B6" i="7"/>
  <c r="B5" i="7"/>
  <c r="H69" i="5"/>
  <c r="G69" i="5"/>
  <c r="F69" i="5"/>
  <c r="E69" i="5"/>
  <c r="D69" i="5"/>
  <c r="C69" i="5"/>
  <c r="H68" i="5"/>
  <c r="G68" i="5"/>
  <c r="F68" i="5"/>
  <c r="E68" i="5"/>
  <c r="D68" i="5"/>
  <c r="C68" i="5"/>
  <c r="Q67" i="5"/>
  <c r="P67" i="5"/>
  <c r="H63" i="5"/>
  <c r="G63" i="5"/>
  <c r="F63" i="5"/>
  <c r="E63" i="5"/>
  <c r="D63" i="5"/>
  <c r="C63" i="5"/>
  <c r="H62" i="5"/>
  <c r="G62" i="5"/>
  <c r="F62" i="5"/>
  <c r="E62" i="5"/>
  <c r="D62" i="5"/>
  <c r="C62" i="5"/>
  <c r="T61" i="5"/>
  <c r="S61" i="5"/>
  <c r="Q61" i="5"/>
  <c r="P61" i="5"/>
  <c r="T60" i="5"/>
  <c r="S60" i="5"/>
  <c r="Q60" i="5"/>
  <c r="P60" i="5"/>
  <c r="T59" i="5"/>
  <c r="S59" i="5"/>
  <c r="Q59" i="5"/>
  <c r="P59" i="5"/>
  <c r="T58" i="5"/>
  <c r="S58" i="5"/>
  <c r="Q58" i="5"/>
  <c r="P58" i="5"/>
  <c r="H54" i="5"/>
  <c r="G54" i="5"/>
  <c r="F54" i="5"/>
  <c r="E54" i="5"/>
  <c r="D54" i="5"/>
  <c r="C54" i="5"/>
  <c r="H53" i="5"/>
  <c r="G53" i="5"/>
  <c r="F53" i="5"/>
  <c r="E53" i="5"/>
  <c r="D53" i="5"/>
  <c r="C53" i="5"/>
  <c r="T52" i="5"/>
  <c r="S52" i="5"/>
  <c r="Q52" i="5"/>
  <c r="P52" i="5"/>
  <c r="T51" i="5"/>
  <c r="S51" i="5"/>
  <c r="Q51" i="5"/>
  <c r="P51" i="5"/>
  <c r="T50" i="5"/>
  <c r="S50" i="5"/>
  <c r="Q50" i="5"/>
  <c r="P50" i="5"/>
  <c r="T49" i="5"/>
  <c r="S49" i="5"/>
  <c r="Q49" i="5"/>
  <c r="P49" i="5"/>
  <c r="H45" i="5"/>
  <c r="G45" i="5"/>
  <c r="F45" i="5"/>
  <c r="E45" i="5"/>
  <c r="D45" i="5"/>
  <c r="C45" i="5"/>
  <c r="H44" i="5"/>
  <c r="G44" i="5"/>
  <c r="F44" i="5"/>
  <c r="E44" i="5"/>
  <c r="D44" i="5"/>
  <c r="C44" i="5"/>
  <c r="T43" i="5"/>
  <c r="S43" i="5"/>
  <c r="Q43" i="5"/>
  <c r="P43" i="5"/>
  <c r="T42" i="5"/>
  <c r="S42" i="5"/>
  <c r="Q42" i="5"/>
  <c r="P42" i="5"/>
  <c r="Q41" i="5"/>
  <c r="P41" i="5"/>
  <c r="H36" i="5"/>
  <c r="G36" i="5"/>
  <c r="F36" i="5"/>
  <c r="E36" i="5"/>
  <c r="D36" i="5"/>
  <c r="C36" i="5"/>
  <c r="H35" i="5"/>
  <c r="G35" i="5"/>
  <c r="F35" i="5"/>
  <c r="E35" i="5"/>
  <c r="D35" i="5"/>
  <c r="C35" i="5"/>
  <c r="Q34" i="5"/>
  <c r="P34" i="5"/>
  <c r="Q33" i="5"/>
  <c r="P33" i="5"/>
  <c r="Q32" i="5"/>
  <c r="P32" i="5"/>
  <c r="T31" i="5"/>
  <c r="S31" i="5"/>
  <c r="Q31" i="5"/>
  <c r="P31" i="5"/>
  <c r="T30" i="5"/>
  <c r="S30" i="5"/>
  <c r="Q30" i="5"/>
  <c r="P30" i="5"/>
  <c r="Q29" i="5"/>
  <c r="P29" i="5"/>
  <c r="Q28" i="5"/>
  <c r="P28" i="5"/>
  <c r="H22" i="5"/>
  <c r="G22" i="5"/>
  <c r="F22" i="5"/>
  <c r="E22" i="5"/>
  <c r="D22" i="5"/>
  <c r="C22" i="5"/>
  <c r="H21" i="5"/>
  <c r="G21" i="5"/>
  <c r="F21" i="5"/>
  <c r="E21" i="5"/>
  <c r="D21" i="5"/>
  <c r="C21" i="5"/>
  <c r="Q20" i="5"/>
  <c r="P20" i="5"/>
  <c r="H14" i="5"/>
  <c r="G14" i="5"/>
  <c r="F14" i="5"/>
  <c r="E14" i="5"/>
  <c r="D14" i="5"/>
  <c r="C14" i="5"/>
  <c r="H13" i="5"/>
  <c r="G13" i="5"/>
  <c r="F13" i="5"/>
  <c r="E13" i="5"/>
  <c r="D13" i="5"/>
  <c r="C13" i="5"/>
  <c r="Q12" i="5"/>
  <c r="P12" i="5"/>
  <c r="T11" i="5"/>
  <c r="S11" i="5"/>
  <c r="Q11" i="5"/>
  <c r="P11" i="5"/>
  <c r="T10" i="5"/>
  <c r="S10" i="5"/>
  <c r="Q10" i="5"/>
  <c r="P10" i="5"/>
  <c r="E26" i="9" l="1"/>
  <c r="G26" i="9"/>
  <c r="D26" i="9"/>
  <c r="F26" i="9"/>
  <c r="C26" i="9"/>
  <c r="H26" i="9"/>
  <c r="I24" i="7"/>
  <c r="I44" i="17"/>
  <c r="I23" i="11"/>
  <c r="I42" i="9"/>
  <c r="I36" i="17"/>
  <c r="C13" i="17"/>
  <c r="C49" i="17" s="1"/>
  <c r="I38" i="7"/>
  <c r="I25" i="11"/>
  <c r="I37" i="11"/>
  <c r="I31" i="13"/>
  <c r="I40" i="13"/>
  <c r="I40" i="15"/>
  <c r="I43" i="17"/>
  <c r="H13" i="9"/>
  <c r="H48" i="9" s="1"/>
  <c r="I22" i="7"/>
  <c r="I35" i="17"/>
  <c r="I23" i="7"/>
  <c r="I25" i="9"/>
  <c r="I41" i="9"/>
  <c r="I32" i="15"/>
  <c r="I39" i="7"/>
  <c r="I40" i="7"/>
  <c r="I33" i="13"/>
  <c r="I42" i="13"/>
  <c r="I33" i="15"/>
  <c r="I42" i="15"/>
  <c r="I36" i="11"/>
  <c r="I34" i="15"/>
  <c r="D13" i="7"/>
  <c r="D45" i="7" s="1"/>
  <c r="F12" i="11"/>
  <c r="F42" i="11" s="1"/>
  <c r="I23" i="5"/>
  <c r="I36" i="5"/>
  <c r="I63" i="5"/>
  <c r="E12" i="11"/>
  <c r="E42" i="11" s="1"/>
  <c r="I37" i="5"/>
  <c r="I53" i="5"/>
  <c r="I64" i="5"/>
  <c r="I70" i="5"/>
  <c r="F13" i="15"/>
  <c r="F47" i="15" s="1"/>
  <c r="I54" i="5"/>
  <c r="I68" i="5"/>
  <c r="I55" i="5"/>
  <c r="E11" i="17"/>
  <c r="E47" i="17" s="1"/>
  <c r="E12" i="9"/>
  <c r="E47" i="9" s="1"/>
  <c r="H11" i="11"/>
  <c r="H41" i="11" s="1"/>
  <c r="H13" i="13"/>
  <c r="H47" i="13" s="1"/>
  <c r="I44" i="5"/>
  <c r="F12" i="9"/>
  <c r="F47" i="9" s="1"/>
  <c r="I22" i="5"/>
  <c r="M6" i="11" s="1"/>
  <c r="I35" i="5"/>
  <c r="E11" i="11"/>
  <c r="E41" i="11" s="1"/>
  <c r="G11" i="7"/>
  <c r="G43" i="7" s="1"/>
  <c r="M9" i="15"/>
  <c r="F11" i="11"/>
  <c r="F41" i="11" s="1"/>
  <c r="F11" i="13"/>
  <c r="F45" i="13" s="1"/>
  <c r="C12" i="13"/>
  <c r="C12" i="11"/>
  <c r="C12" i="9"/>
  <c r="I14" i="5"/>
  <c r="C12" i="17"/>
  <c r="G12" i="17"/>
  <c r="G48" i="17" s="1"/>
  <c r="G12" i="15"/>
  <c r="G46" i="15" s="1"/>
  <c r="G12" i="13"/>
  <c r="G46" i="13" s="1"/>
  <c r="G12" i="11"/>
  <c r="G42" i="11" s="1"/>
  <c r="G12" i="9"/>
  <c r="G47" i="9" s="1"/>
  <c r="E13" i="17"/>
  <c r="E49" i="17" s="1"/>
  <c r="E13" i="15"/>
  <c r="E47" i="15" s="1"/>
  <c r="E13" i="11"/>
  <c r="E43" i="11" s="1"/>
  <c r="E13" i="9"/>
  <c r="E48" i="9" s="1"/>
  <c r="E13" i="13"/>
  <c r="E47" i="13" s="1"/>
  <c r="I15" i="5"/>
  <c r="D11" i="9"/>
  <c r="D46" i="9" s="1"/>
  <c r="I69" i="5"/>
  <c r="E12" i="7"/>
  <c r="E44" i="7" s="1"/>
  <c r="D12" i="13"/>
  <c r="D46" i="13" s="1"/>
  <c r="C11" i="17"/>
  <c r="C11" i="15"/>
  <c r="C11" i="11"/>
  <c r="C11" i="9"/>
  <c r="C11" i="13"/>
  <c r="G11" i="11"/>
  <c r="G41" i="11" s="1"/>
  <c r="G11" i="9"/>
  <c r="G46" i="9" s="1"/>
  <c r="G11" i="17"/>
  <c r="G47" i="17" s="1"/>
  <c r="G11" i="15"/>
  <c r="G45" i="15" s="1"/>
  <c r="D12" i="11"/>
  <c r="D42" i="11" s="1"/>
  <c r="D12" i="9"/>
  <c r="D47" i="9" s="1"/>
  <c r="D12" i="17"/>
  <c r="D48" i="17" s="1"/>
  <c r="D12" i="15"/>
  <c r="D46" i="15" s="1"/>
  <c r="H12" i="13"/>
  <c r="H46" i="13" s="1"/>
  <c r="H12" i="11"/>
  <c r="H42" i="11" s="1"/>
  <c r="H12" i="9"/>
  <c r="H47" i="9" s="1"/>
  <c r="H12" i="15"/>
  <c r="H46" i="15" s="1"/>
  <c r="I45" i="5"/>
  <c r="I62" i="5"/>
  <c r="C11" i="7"/>
  <c r="H11" i="7"/>
  <c r="H43" i="7" s="1"/>
  <c r="G12" i="7"/>
  <c r="G44" i="7" s="1"/>
  <c r="E13" i="7"/>
  <c r="E45" i="7" s="1"/>
  <c r="P16" i="9"/>
  <c r="D11" i="11"/>
  <c r="D41" i="11" s="1"/>
  <c r="F13" i="11"/>
  <c r="F43" i="11" s="1"/>
  <c r="I38" i="11"/>
  <c r="D13" i="13"/>
  <c r="D47" i="13" s="1"/>
  <c r="C13" i="15"/>
  <c r="C13" i="13"/>
  <c r="C13" i="11"/>
  <c r="C13" i="7"/>
  <c r="G13" i="15"/>
  <c r="G47" i="15" s="1"/>
  <c r="G13" i="13"/>
  <c r="G47" i="13" s="1"/>
  <c r="G13" i="9"/>
  <c r="G48" i="9" s="1"/>
  <c r="G13" i="7"/>
  <c r="G45" i="7" s="1"/>
  <c r="G13" i="17"/>
  <c r="G49" i="17" s="1"/>
  <c r="I46" i="5"/>
  <c r="D11" i="7"/>
  <c r="D43" i="7" s="1"/>
  <c r="C12" i="7"/>
  <c r="H12" i="7"/>
  <c r="H44" i="7" s="1"/>
  <c r="F13" i="7"/>
  <c r="F45" i="7" s="1"/>
  <c r="F11" i="9"/>
  <c r="F46" i="9" s="1"/>
  <c r="C13" i="9"/>
  <c r="G13" i="11"/>
  <c r="G43" i="11" s="1"/>
  <c r="F11" i="15"/>
  <c r="F45" i="15" s="1"/>
  <c r="F11" i="17"/>
  <c r="F47" i="17" s="1"/>
  <c r="E11" i="15"/>
  <c r="E45" i="15" s="1"/>
  <c r="E11" i="13"/>
  <c r="E45" i="13" s="1"/>
  <c r="E11" i="9"/>
  <c r="E11" i="7"/>
  <c r="E43" i="7" s="1"/>
  <c r="I13" i="5"/>
  <c r="F12" i="15"/>
  <c r="F46" i="15" s="1"/>
  <c r="F12" i="17"/>
  <c r="F48" i="17" s="1"/>
  <c r="F12" i="7"/>
  <c r="F44" i="7" s="1"/>
  <c r="F12" i="13"/>
  <c r="F46" i="13" s="1"/>
  <c r="D13" i="17"/>
  <c r="D49" i="17" s="1"/>
  <c r="D13" i="15"/>
  <c r="D47" i="15" s="1"/>
  <c r="D13" i="11"/>
  <c r="D43" i="11" s="1"/>
  <c r="H13" i="11"/>
  <c r="H43" i="11" s="1"/>
  <c r="H13" i="17"/>
  <c r="H49" i="17" s="1"/>
  <c r="H13" i="15"/>
  <c r="H47" i="15" s="1"/>
  <c r="I21" i="5"/>
  <c r="F13" i="9"/>
  <c r="F11" i="7"/>
  <c r="F43" i="7" s="1"/>
  <c r="D12" i="7"/>
  <c r="D44" i="7" s="1"/>
  <c r="H13" i="7"/>
  <c r="H45" i="7" s="1"/>
  <c r="H11" i="9"/>
  <c r="H46" i="9" s="1"/>
  <c r="D13" i="9"/>
  <c r="E24" i="9"/>
  <c r="I24" i="9" s="1"/>
  <c r="G11" i="13"/>
  <c r="G45" i="13" s="1"/>
  <c r="C12" i="15"/>
  <c r="H12" i="17"/>
  <c r="H48" i="17" s="1"/>
  <c r="I32" i="13"/>
  <c r="I41" i="13"/>
  <c r="I34" i="17"/>
  <c r="I42" i="17"/>
  <c r="D11" i="17"/>
  <c r="D47" i="17" s="1"/>
  <c r="D11" i="13"/>
  <c r="D45" i="13" s="1"/>
  <c r="H11" i="17"/>
  <c r="H47" i="17" s="1"/>
  <c r="H11" i="13"/>
  <c r="H45" i="13" s="1"/>
  <c r="H11" i="15"/>
  <c r="H45" i="15" s="1"/>
  <c r="E12" i="17"/>
  <c r="E48" i="17" s="1"/>
  <c r="E12" i="13"/>
  <c r="E46" i="13" s="1"/>
  <c r="E12" i="15"/>
  <c r="E46" i="15" s="1"/>
  <c r="F13" i="17"/>
  <c r="F49" i="17" s="1"/>
  <c r="F13" i="13"/>
  <c r="F47" i="13" s="1"/>
  <c r="I43" i="9"/>
  <c r="I24" i="11"/>
  <c r="D11" i="15"/>
  <c r="D45" i="15" s="1"/>
  <c r="I41" i="15"/>
  <c r="F48" i="9" l="1"/>
  <c r="I26" i="9"/>
  <c r="M9" i="9"/>
  <c r="M9" i="17"/>
  <c r="M7" i="17"/>
  <c r="M9" i="13"/>
  <c r="E46" i="9"/>
  <c r="M6" i="15"/>
  <c r="M7" i="15"/>
  <c r="M9" i="11"/>
  <c r="M9" i="7"/>
  <c r="M7" i="9"/>
  <c r="M7" i="11"/>
  <c r="M7" i="7"/>
  <c r="M6" i="9"/>
  <c r="M6" i="13"/>
  <c r="M6" i="7"/>
  <c r="M6" i="17"/>
  <c r="I13" i="17"/>
  <c r="C44" i="7"/>
  <c r="I44" i="7" s="1"/>
  <c r="I12" i="7"/>
  <c r="C45" i="7"/>
  <c r="I45" i="7" s="1"/>
  <c r="I13" i="7"/>
  <c r="I13" i="15"/>
  <c r="C47" i="15"/>
  <c r="I47" i="15" s="1"/>
  <c r="C45" i="13"/>
  <c r="I45" i="13" s="1"/>
  <c r="I11" i="13"/>
  <c r="M10" i="17"/>
  <c r="M10" i="15"/>
  <c r="M10" i="11"/>
  <c r="M10" i="13"/>
  <c r="M10" i="9"/>
  <c r="M10" i="7"/>
  <c r="I12" i="17"/>
  <c r="C48" i="17"/>
  <c r="I48" i="17" s="1"/>
  <c r="C42" i="11"/>
  <c r="I42" i="11" s="1"/>
  <c r="I12" i="11"/>
  <c r="M8" i="17"/>
  <c r="M8" i="15"/>
  <c r="M8" i="13"/>
  <c r="M8" i="11"/>
  <c r="M8" i="9"/>
  <c r="M8" i="7"/>
  <c r="I11" i="9"/>
  <c r="C46" i="9"/>
  <c r="C47" i="17"/>
  <c r="I47" i="17" s="1"/>
  <c r="I11" i="17"/>
  <c r="M5" i="17"/>
  <c r="M5" i="15"/>
  <c r="M5" i="9"/>
  <c r="M5" i="11"/>
  <c r="M5" i="7"/>
  <c r="M5" i="13"/>
  <c r="I12" i="13"/>
  <c r="C46" i="13"/>
  <c r="I46" i="13" s="1"/>
  <c r="I13" i="11"/>
  <c r="C43" i="11"/>
  <c r="I43" i="11" s="1"/>
  <c r="C41" i="11"/>
  <c r="I41" i="11" s="1"/>
  <c r="I11" i="11"/>
  <c r="I49" i="17"/>
  <c r="C47" i="9"/>
  <c r="I47" i="9" s="1"/>
  <c r="I12" i="9"/>
  <c r="C46" i="15"/>
  <c r="I46" i="15" s="1"/>
  <c r="I12" i="15"/>
  <c r="D48" i="9"/>
  <c r="I13" i="9"/>
  <c r="C48" i="9"/>
  <c r="C47" i="13"/>
  <c r="I47" i="13" s="1"/>
  <c r="I13" i="13"/>
  <c r="I11" i="7"/>
  <c r="C43" i="7"/>
  <c r="I43" i="7" s="1"/>
  <c r="C45" i="15"/>
  <c r="I45" i="15" s="1"/>
  <c r="I11" i="15"/>
  <c r="I46" i="9" l="1"/>
  <c r="I48" i="9"/>
</calcChain>
</file>

<file path=xl/sharedStrings.xml><?xml version="1.0" encoding="utf-8"?>
<sst xmlns="http://schemas.openxmlformats.org/spreadsheetml/2006/main" count="1285" uniqueCount="483">
  <si>
    <t>ea</t>
  </si>
  <si>
    <t>kv</t>
  </si>
  <si>
    <t>kalkfem19va</t>
  </si>
  <si>
    <t>Kalkulus (emelt szint)</t>
  </si>
  <si>
    <t>Calculus</t>
  </si>
  <si>
    <t>Simon Péter</t>
  </si>
  <si>
    <t>S8MAN2</t>
  </si>
  <si>
    <t>kalkfm19va</t>
  </si>
  <si>
    <t>Kalkulus</t>
  </si>
  <si>
    <t>vektoref19va</t>
  </si>
  <si>
    <t>Vektorszámítás (emelt szint)</t>
  </si>
  <si>
    <t>Vector Calculus</t>
  </si>
  <si>
    <t>Nagy Márton</t>
  </si>
  <si>
    <t>GK00TG</t>
  </si>
  <si>
    <t>vektorf19va</t>
  </si>
  <si>
    <t>Vektorszámítás</t>
  </si>
  <si>
    <t>matmodszef19va</t>
  </si>
  <si>
    <t>Matematikai módszerek a fizikában (emelt szint)</t>
  </si>
  <si>
    <t>Mathematical Methods in Physics</t>
  </si>
  <si>
    <t>matmodszf19va</t>
  </si>
  <si>
    <t>Matematikai módszerek a fizikában</t>
  </si>
  <si>
    <t>valszamf19va</t>
  </si>
  <si>
    <t>Valószínűségszámítás és statisztika a fizikában</t>
  </si>
  <si>
    <t>Probability Theory and Statistics in Physics</t>
  </si>
  <si>
    <t>Palla Gergely</t>
  </si>
  <si>
    <t>D0IXQS</t>
  </si>
  <si>
    <t>szamalapf19la</t>
  </si>
  <si>
    <t>Számítógépes alapismeretek</t>
  </si>
  <si>
    <t>Introduction to Computational Tools</t>
  </si>
  <si>
    <t>Oroszlány László</t>
  </si>
  <si>
    <t>JEJBKV</t>
  </si>
  <si>
    <t>fiznum1f19la</t>
  </si>
  <si>
    <t>A fizika numerikus módszerei 1</t>
  </si>
  <si>
    <t>Numerical Methods in Physics 1</t>
  </si>
  <si>
    <t>fiznum2f19la</t>
  </si>
  <si>
    <t>A fizika numerikus módszerei 2</t>
  </si>
  <si>
    <t>Numerical Methods in Physics 2</t>
  </si>
  <si>
    <t>mechef19va</t>
  </si>
  <si>
    <t>Mechanika (emelt szint)</t>
  </si>
  <si>
    <t>Mechanics</t>
  </si>
  <si>
    <t>Groma István</t>
  </si>
  <si>
    <t>NZQJX3</t>
  </si>
  <si>
    <t>mechf19va</t>
  </si>
  <si>
    <t>Mechanika</t>
  </si>
  <si>
    <t>elmagnef19va</t>
  </si>
  <si>
    <t>Elektromágnesség és optika (emelt szint)</t>
  </si>
  <si>
    <t>Electromagnetism and Optics</t>
  </si>
  <si>
    <t>Révész Ádám</t>
  </si>
  <si>
    <t>G92VDZ</t>
  </si>
  <si>
    <t>elmagnf19va</t>
  </si>
  <si>
    <t>Elektromágnesség és optika</t>
  </si>
  <si>
    <t>hotanef19va</t>
  </si>
  <si>
    <t>Hőtan és folytonos közegek mechanikája (emelt szint)</t>
  </si>
  <si>
    <t>Thermodynamics and Continuum Mechanics</t>
  </si>
  <si>
    <t>Ispánovity Péter Dusán</t>
  </si>
  <si>
    <t>MEP4DX</t>
  </si>
  <si>
    <t>hotanf19va</t>
  </si>
  <si>
    <t>Hőtan és folytonos közegek mechanikája</t>
  </si>
  <si>
    <t>atomreszf19va</t>
  </si>
  <si>
    <t>Atomok, atommagok és elemi részecskék fizikája</t>
  </si>
  <si>
    <t>Physics of Atoms, Nuclei, and Elementary Particles</t>
  </si>
  <si>
    <t>Csanád Máté</t>
  </si>
  <si>
    <t>DI6UJU</t>
  </si>
  <si>
    <t>asztroff19ea</t>
  </si>
  <si>
    <t>Asztrofizika</t>
  </si>
  <si>
    <t>Astrophysics</t>
  </si>
  <si>
    <t>Frei Zsolt</t>
  </si>
  <si>
    <t>O4G072</t>
  </si>
  <si>
    <t>anyagtudf19ea</t>
  </si>
  <si>
    <t>Anyagtudomány</t>
  </si>
  <si>
    <t>Material Science</t>
  </si>
  <si>
    <t>Cserti József</t>
  </si>
  <si>
    <t>EPLQ7Y</t>
  </si>
  <si>
    <t>fizlab1f19la</t>
  </si>
  <si>
    <t>Fizikai alapmérések</t>
  </si>
  <si>
    <t>Basic Measurements in Physics</t>
  </si>
  <si>
    <t>Stéger József</t>
  </si>
  <si>
    <t>EZC9V9</t>
  </si>
  <si>
    <t>fizlab2f19la</t>
  </si>
  <si>
    <t>Klasszikus fizika laboratórium</t>
  </si>
  <si>
    <t>Classical Physics Laboratory</t>
  </si>
  <si>
    <t>Dankházi Zoltán</t>
  </si>
  <si>
    <t>C9TLWX</t>
  </si>
  <si>
    <t>fizlab3f19la</t>
  </si>
  <si>
    <t>Modern fizika laboratórium</t>
  </si>
  <si>
    <t>Modern Physics Laboratory</t>
  </si>
  <si>
    <t>Koltai János</t>
  </si>
  <si>
    <t>PM4RLX</t>
  </si>
  <si>
    <t>elmfiz1af19va</t>
  </si>
  <si>
    <t>Elméleti mechanika A</t>
  </si>
  <si>
    <t>Theoretical Mechanics A</t>
  </si>
  <si>
    <t>Györgyi Géza</t>
  </si>
  <si>
    <t>K66SW2</t>
  </si>
  <si>
    <t>elmfiz2af19va</t>
  </si>
  <si>
    <t>Elektrodinamika A</t>
  </si>
  <si>
    <t>Electrodynamics A</t>
  </si>
  <si>
    <t>Jakovácz Antal</t>
  </si>
  <si>
    <t>VT7G83</t>
  </si>
  <si>
    <t>elmfiz3af19va</t>
  </si>
  <si>
    <t>Kvantummechanika A</t>
  </si>
  <si>
    <t>Quantum Mechanics A</t>
  </si>
  <si>
    <t>elmfiz1bf19va</t>
  </si>
  <si>
    <t>Katz Sándor</t>
  </si>
  <si>
    <t>KRH4LY</t>
  </si>
  <si>
    <t>elmfiz4af19va</t>
  </si>
  <si>
    <t>Statisztikus fizika A</t>
  </si>
  <si>
    <t>Statistical Physics A</t>
  </si>
  <si>
    <t>elmfiz3bf19va</t>
  </si>
  <si>
    <t>Vattay Gábor</t>
  </si>
  <si>
    <t>Y4ODA6</t>
  </si>
  <si>
    <t>Elméleti mechanika B</t>
  </si>
  <si>
    <t>Theoretical Mechanics B</t>
  </si>
  <si>
    <t>Cynolter Gábor</t>
  </si>
  <si>
    <t>IWEA1K</t>
  </si>
  <si>
    <t>elmfiz2bf19va</t>
  </si>
  <si>
    <t>Elektrodinamika B</t>
  </si>
  <si>
    <t>Electrodynamics B</t>
  </si>
  <si>
    <t>Bántay Péter</t>
  </si>
  <si>
    <t>UWV8MX</t>
  </si>
  <si>
    <t>Kvantummechanika B</t>
  </si>
  <si>
    <t>Quantum Mechanics B</t>
  </si>
  <si>
    <t>elmfiz4bf19va</t>
  </si>
  <si>
    <t>Statisztikus fizika B</t>
  </si>
  <si>
    <t>Statistical Physics B</t>
  </si>
  <si>
    <t>Szöllősi Gergely</t>
  </si>
  <si>
    <t>C9FSLB</t>
  </si>
  <si>
    <t>Szakdolgozati konzultáció</t>
  </si>
  <si>
    <t>Thesis Tutorial</t>
  </si>
  <si>
    <t>halnumf19la</t>
  </si>
  <si>
    <t>Haladó numerikus módszerek</t>
  </si>
  <si>
    <t>Advanced Numerical Methods</t>
  </si>
  <si>
    <t>korszam1f19va</t>
  </si>
  <si>
    <t>Korszerű számítástechnikai módszerek a fizikában 1</t>
  </si>
  <si>
    <t>Modern Computational Methods in Physics 1</t>
  </si>
  <si>
    <t>Papp Gábor</t>
  </si>
  <si>
    <t>GQSUZN</t>
  </si>
  <si>
    <t>adattudf19va</t>
  </si>
  <si>
    <t>Adattudomány a fizikában</t>
  </si>
  <si>
    <t>Data Science in Physics</t>
  </si>
  <si>
    <t>Bagoly Zsolt</t>
  </si>
  <si>
    <t>TYYHG5</t>
  </si>
  <si>
    <t>digitmerf19la</t>
  </si>
  <si>
    <t>Digitális méréstechnika</t>
  </si>
  <si>
    <t>Digital Measurement Technology</t>
  </si>
  <si>
    <t>korszam2f19ea</t>
  </si>
  <si>
    <t>Korszerű számítástechnikai módszerek a fizikában 2</t>
  </si>
  <si>
    <t>Modern Computational Methods in Physics 2</t>
  </si>
  <si>
    <t>velfolyf19ea</t>
  </si>
  <si>
    <t>Véletlen fizikai folyamatok</t>
  </si>
  <si>
    <t>Stochastic Physical Processes</t>
  </si>
  <si>
    <t>szamszimf19la</t>
  </si>
  <si>
    <t>Számítógépes szimulációk</t>
  </si>
  <si>
    <t>Computer Simulations</t>
  </si>
  <si>
    <t>haloadatf19la</t>
  </si>
  <si>
    <t>Hálózati adatkezelés a fizikában</t>
  </si>
  <si>
    <t>Network Based Data Processing in Physics</t>
  </si>
  <si>
    <t>mikrokontf19va</t>
  </si>
  <si>
    <t>Mikrokontrollerek és alkalmazásaik</t>
  </si>
  <si>
    <t>Microcontrollers and Their Applications</t>
  </si>
  <si>
    <t>modoptf19ea</t>
  </si>
  <si>
    <t>Bevezetés a modern optikába</t>
  </si>
  <si>
    <t>Introduction to Modern Optics</t>
  </si>
  <si>
    <t>kondanyf19ea</t>
  </si>
  <si>
    <t>Kondenzált anyagok fizikája</t>
  </si>
  <si>
    <t>Condensed Matter Physics</t>
  </si>
  <si>
    <t>fizlab4f19la</t>
  </si>
  <si>
    <t>Korszerű vizsgálati módszerek</t>
  </si>
  <si>
    <t>Modern Analytical Methods</t>
  </si>
  <si>
    <t>biophys1f20ex</t>
  </si>
  <si>
    <t>Biofizika I</t>
  </si>
  <si>
    <t>Derényi Imre</t>
  </si>
  <si>
    <t>CG8GGL</t>
  </si>
  <si>
    <t>analf1m19ea</t>
  </si>
  <si>
    <t>Analízis I.</t>
  </si>
  <si>
    <t>Analysis I.</t>
  </si>
  <si>
    <t>Izsák Ferenc</t>
  </si>
  <si>
    <t>ZSBRM7</t>
  </si>
  <si>
    <t>analf2m19ea</t>
  </si>
  <si>
    <t>Analízis II.</t>
  </si>
  <si>
    <t>Analysis II.</t>
  </si>
  <si>
    <t>onszkomplf17ea</t>
  </si>
  <si>
    <t>Önszerveződés és komplex viselkedés</t>
  </si>
  <si>
    <t>Self Organization and Complex Behavior</t>
  </si>
  <si>
    <t>kismodszf19ea</t>
  </si>
  <si>
    <t>Kísérleti módszerek a fizikában</t>
  </si>
  <si>
    <t>Experimental Methods in Physics</t>
  </si>
  <si>
    <t>Veres Gábor</t>
  </si>
  <si>
    <t>GAI394</t>
  </si>
  <si>
    <t>nukltechf19ea</t>
  </si>
  <si>
    <t>Nukleáris technológia</t>
  </si>
  <si>
    <t>Nuclear Technology</t>
  </si>
  <si>
    <t>Horváth Ákos</t>
  </si>
  <si>
    <t>SM6BZ6</t>
  </si>
  <si>
    <t>relelmf17ea</t>
  </si>
  <si>
    <t>Relativitáselmélet</t>
  </si>
  <si>
    <t>Theory of Relativity</t>
  </si>
  <si>
    <t>Tárnok Krisztián</t>
  </si>
  <si>
    <t>KP46K8</t>
  </si>
  <si>
    <t>Hajnik Tünde</t>
  </si>
  <si>
    <t>NG7DEN</t>
  </si>
  <si>
    <t>biomechf17ex</t>
  </si>
  <si>
    <t>Biomechanika és biooptika</t>
  </si>
  <si>
    <t>Biomechanics and Biooptics</t>
  </si>
  <si>
    <t>Horváth Gábor</t>
  </si>
  <si>
    <t>OW58XI</t>
  </si>
  <si>
    <t>theorevolf17ex</t>
  </si>
  <si>
    <t>Elméleti evolúcióbiológia</t>
  </si>
  <si>
    <t>Theoretical Evolutionary Biology</t>
  </si>
  <si>
    <t>Meszéna Géza</t>
  </si>
  <si>
    <t>YEA3QE</t>
  </si>
  <si>
    <t>physiolb17lx</t>
  </si>
  <si>
    <t>Élettan gyakorlat</t>
  </si>
  <si>
    <t>Physiology Laboratory</t>
  </si>
  <si>
    <t>biophys2f20ex</t>
  </si>
  <si>
    <t>Biofizika II</t>
  </si>
  <si>
    <t>Biophysics II</t>
  </si>
  <si>
    <t>bpexptechf20ex</t>
  </si>
  <si>
    <t>Biofizikai vizsgálati módszerek</t>
  </si>
  <si>
    <t>Biophysical Experimental Techniques</t>
  </si>
  <si>
    <t>Szabó Bálint</t>
  </si>
  <si>
    <t>AU8MFC</t>
  </si>
  <si>
    <t>csbevcsil1g17ea</t>
  </si>
  <si>
    <t>Bevezetés a csillagászatba 1</t>
  </si>
  <si>
    <t>Introduction to Astronomy I.</t>
  </si>
  <si>
    <t>Forgácsné Dajka Emese</t>
  </si>
  <si>
    <t>SI3NIU</t>
  </si>
  <si>
    <t>csbevcsil2g17ea</t>
  </si>
  <si>
    <t>Bevezetés a csillagászatba 2</t>
  </si>
  <si>
    <t>Introduction to Astronomy II.</t>
  </si>
  <si>
    <t>csbevcsil3g17ea</t>
  </si>
  <si>
    <t>Bevezetés a csillagászatba 3</t>
  </si>
  <si>
    <t>Introduction to Astronomy III.</t>
  </si>
  <si>
    <t>csbevcsil4g17ea</t>
  </si>
  <si>
    <t>Bevezetés a csillagászatba 4</t>
  </si>
  <si>
    <t>Introduction to Astronomy IV.</t>
  </si>
  <si>
    <t>csasztrom1g17ea</t>
  </si>
  <si>
    <t>Asztrometria 1</t>
  </si>
  <si>
    <t>Astrometry I.</t>
  </si>
  <si>
    <t>Süli Áron</t>
  </si>
  <si>
    <t>IKO9XY</t>
  </si>
  <si>
    <t>csasztrom2g17ea</t>
  </si>
  <si>
    <t>Asztrometria 2</t>
  </si>
  <si>
    <t>Astrometry II.</t>
  </si>
  <si>
    <t>csasztrof1g17ea</t>
  </si>
  <si>
    <t>Asztrofizika 1</t>
  </si>
  <si>
    <t>Astrophysics II.</t>
  </si>
  <si>
    <t>Petrovay Kristóf</t>
  </si>
  <si>
    <t>VZTJ7V</t>
  </si>
  <si>
    <t>csasztrof2g17ea</t>
  </si>
  <si>
    <t>Asztrofizika 2</t>
  </si>
  <si>
    <t>ft2csitor1g17ea</t>
  </si>
  <si>
    <t>A csillagászat története 1.</t>
  </si>
  <si>
    <t>History of Astronomy I.</t>
  </si>
  <si>
    <t>ft2csitor2g17ea</t>
  </si>
  <si>
    <t>A csillagászat története 2.</t>
  </si>
  <si>
    <t>History of Astronomy II.</t>
  </si>
  <si>
    <t>cscsillsz1g17ga</t>
  </si>
  <si>
    <t>Csillagászati szeminárium 1</t>
  </si>
  <si>
    <t>Astronomy Seminar I.</t>
  </si>
  <si>
    <t>gy</t>
  </si>
  <si>
    <t>Tóth L. Viktor</t>
  </si>
  <si>
    <t>ERVK0E</t>
  </si>
  <si>
    <t>cscsillsz2g17ga</t>
  </si>
  <si>
    <t>Csillagászati szeminárium 2</t>
  </si>
  <si>
    <t>Astronomy Seminar II.</t>
  </si>
  <si>
    <t>cseszlgyk1g17ga</t>
  </si>
  <si>
    <t>Csillagászati észlelési gyakorlatok 1.</t>
  </si>
  <si>
    <t>Observation Exercises in Astronomy I.</t>
  </si>
  <si>
    <t>Sándor Zsolt</t>
  </si>
  <si>
    <t>ECPMD9</t>
  </si>
  <si>
    <t>cseszlgyk2g17ga</t>
  </si>
  <si>
    <t>Csillagászati észlelési gyakorlatok 2</t>
  </si>
  <si>
    <t>Observation Exercises in Astronomy II.</t>
  </si>
  <si>
    <t>cseszlgyk3g17ga</t>
  </si>
  <si>
    <t>Csillagászati észlelési gyakorlatok 3</t>
  </si>
  <si>
    <t>Observation Exercises in Astronomy III.</t>
  </si>
  <si>
    <t>geoffoldalg17ea</t>
  </si>
  <si>
    <t>A Föld alakja és nehézségi erőtere</t>
  </si>
  <si>
    <t>Timár Gábor</t>
  </si>
  <si>
    <t>geofmagnesg17ea</t>
  </si>
  <si>
    <t>Földmágnesség és a Föld körüli térség fizikája</t>
  </si>
  <si>
    <t>Lipovics Tamás</t>
  </si>
  <si>
    <t>geofadatfdg17ga</t>
  </si>
  <si>
    <t>Geofizikai adatfeldolgozás</t>
  </si>
  <si>
    <t>Balázs László</t>
  </si>
  <si>
    <t>geofalkgeog17ga</t>
  </si>
  <si>
    <t>Alkalmazott geofizika</t>
  </si>
  <si>
    <t>Visnovitz Ferenc</t>
  </si>
  <si>
    <t>Gravitációs és mágneses kutatómódszer</t>
  </si>
  <si>
    <t>geofgravimg17ga</t>
  </si>
  <si>
    <t>Lenkey László</t>
  </si>
  <si>
    <t>geofterep2g17ta</t>
  </si>
  <si>
    <t>Terepgyakorlat 2</t>
  </si>
  <si>
    <t>geofelektrg17ea</t>
  </si>
  <si>
    <t>Geoelektromos kutatómódszer</t>
  </si>
  <si>
    <t>Galsa Attila</t>
  </si>
  <si>
    <t>geofelektrg17ga</t>
  </si>
  <si>
    <t>geoffbelsog17ea</t>
  </si>
  <si>
    <t>A Föld belső szerkezete</t>
  </si>
  <si>
    <t>geofgeoterg17ea</t>
  </si>
  <si>
    <t>Geotermika és radiometrikus kormeghatározás</t>
  </si>
  <si>
    <t>geofszeizmg17ea</t>
  </si>
  <si>
    <t>Szeizmika</t>
  </si>
  <si>
    <t>Tóth Tamás</t>
  </si>
  <si>
    <t>geofszeizmg17ga</t>
  </si>
  <si>
    <t>Mélyfúrási geofizika</t>
  </si>
  <si>
    <t>geofmelyfrg17ga</t>
  </si>
  <si>
    <t>geofglobalg17ea</t>
  </si>
  <si>
    <t>Globális változások</t>
  </si>
  <si>
    <t>metaltmet1g17ea</t>
  </si>
  <si>
    <t>Általános meteorológia 1</t>
  </si>
  <si>
    <t>Weidinger Tamás</t>
  </si>
  <si>
    <t>Általános meteorológia 2</t>
  </si>
  <si>
    <t>metaltmet2g17ga</t>
  </si>
  <si>
    <t>Mészáros Róbert</t>
  </si>
  <si>
    <t>metklimat0g17ea</t>
  </si>
  <si>
    <t>Klimatológia</t>
  </si>
  <si>
    <t>metklimat0g17ga</t>
  </si>
  <si>
    <t>metevnygy0g17ta</t>
  </si>
  <si>
    <t>Évközi és nyári terepgyakorlat</t>
  </si>
  <si>
    <t>metszinop1g17ea</t>
  </si>
  <si>
    <t>Szinoptikus meteorológia</t>
  </si>
  <si>
    <t>Soósné Dezső Zsuzsanna</t>
  </si>
  <si>
    <t>metszinop1g17la</t>
  </si>
  <si>
    <t>Légkörfizika 1</t>
  </si>
  <si>
    <t>metlegfiz1g17ga</t>
  </si>
  <si>
    <t>Légkörfizika 2</t>
  </si>
  <si>
    <t>metlegfiz2g17ga</t>
  </si>
  <si>
    <t>metlevkem0g17ea</t>
  </si>
  <si>
    <t>Levegőkémia</t>
  </si>
  <si>
    <t>metlevkem0g17ga</t>
  </si>
  <si>
    <t>metdinmet1g17ea</t>
  </si>
  <si>
    <t>metdinmet1g17ga</t>
  </si>
  <si>
    <t>metdinmet2g17ea</t>
  </si>
  <si>
    <t>Dinamikus meteorológia 2</t>
  </si>
  <si>
    <t>metdinmet2g17ga</t>
  </si>
  <si>
    <t>Kormányos Andor</t>
  </si>
  <si>
    <t>E7H4QP</t>
  </si>
  <si>
    <t>Gubicza Jenő</t>
  </si>
  <si>
    <t>YNXVBA</t>
  </si>
  <si>
    <t>bevbiol1b22ea</t>
  </si>
  <si>
    <t>bevbiol2b22ea</t>
  </si>
  <si>
    <t>Szabó Tivadar</t>
  </si>
  <si>
    <t>Ferencz Orsolya</t>
  </si>
  <si>
    <t>metaltmet2g22ea</t>
  </si>
  <si>
    <t>Pongrácz Rita</t>
  </si>
  <si>
    <t>metlegfiz1g22ea</t>
  </si>
  <si>
    <t>Breuer Hajnalka</t>
  </si>
  <si>
    <t>metlegfiz2g22ea</t>
  </si>
  <si>
    <t>Leelőssy Ádám</t>
  </si>
  <si>
    <t>geofmelyfrg22ea</t>
  </si>
  <si>
    <t>Tantervi háló: Fizika alapszak (2022-től)</t>
  </si>
  <si>
    <t>szakfelelős:</t>
  </si>
  <si>
    <t>Kód</t>
  </si>
  <si>
    <t>Tantárgy</t>
  </si>
  <si>
    <t>Szemeszter</t>
  </si>
  <si>
    <t>Óra</t>
  </si>
  <si>
    <t>Kr.</t>
  </si>
  <si>
    <t>Ért.</t>
  </si>
  <si>
    <t>Előfeltétel I</t>
  </si>
  <si>
    <t>Előfeltétel II</t>
  </si>
  <si>
    <t>tantárgyfelelős</t>
  </si>
  <si>
    <t>neptun azonosító</t>
  </si>
  <si>
    <t>szervezeti egység</t>
  </si>
  <si>
    <t>subject</t>
  </si>
  <si>
    <t>lab</t>
  </si>
  <si>
    <t>kon</t>
  </si>
  <si>
    <t>Matematika törzsanyag</t>
  </si>
  <si>
    <t>e</t>
  </si>
  <si>
    <t>TTK-MIALKANALSZÁMMAT</t>
  </si>
  <si>
    <t>x</t>
  </si>
  <si>
    <t>TTK-FIELMÉLETIFIZ</t>
  </si>
  <si>
    <t>TTK-FIBIOLFIZIKA</t>
  </si>
  <si>
    <t>összes kontaktóra</t>
  </si>
  <si>
    <t>összes kredit</t>
  </si>
  <si>
    <t>összes kollokvium</t>
  </si>
  <si>
    <t>Numerikus matematika, informatika</t>
  </si>
  <si>
    <t>TTK-FIKOMPLRENDSZ</t>
  </si>
  <si>
    <t>Fizika törzsanyag</t>
  </si>
  <si>
    <t>TTK-FIANYAGFIZIKA</t>
  </si>
  <si>
    <t>TTK-FIATOMFIZIKA</t>
  </si>
  <si>
    <t>Az Asztrofizika tárgyat a Csillagász specializáción az Asztrofizika 1 tárggyal kell kiváltani.</t>
  </si>
  <si>
    <t>Fizika laboratórium</t>
  </si>
  <si>
    <t>o</t>
  </si>
  <si>
    <t>Elméleti Fizika A</t>
  </si>
  <si>
    <t>Elméleti Fizika B</t>
  </si>
  <si>
    <t>Szakdolgozat</t>
  </si>
  <si>
    <t>TTK-FIZIKA</t>
  </si>
  <si>
    <t>x = tárgy mintatantervi helye</t>
  </si>
  <si>
    <t>e = emelt szintű tárgy helye</t>
  </si>
  <si>
    <t>o = opcionális helye a tárgynak</t>
  </si>
  <si>
    <t>kv = kötelezően választható tárgy helye</t>
  </si>
  <si>
    <t>Értékelés</t>
  </si>
  <si>
    <t>Előfeltételek</t>
  </si>
  <si>
    <t>e = erős</t>
  </si>
  <si>
    <t>gy = gyenge</t>
  </si>
  <si>
    <t>t = társfelvétel</t>
  </si>
  <si>
    <t>Bármely előfeltétel kiváltható ugyanannak a tárgynak egy magasabb szintű változatával (pl. emelt szintű vagy A típusú tárggyal).</t>
  </si>
  <si>
    <t>Számítógépes fizikus specializáció</t>
  </si>
  <si>
    <t>specializációfelelős:</t>
  </si>
  <si>
    <t>Kötelezően választható</t>
  </si>
  <si>
    <t>Az Elméleti fizika A bármely tárgya kiváltható az Elméleti fizika B megfelelő tárgyával, a kreditkülönbözetet pedig vagy kötelezően választható tárgyakkal, vagy más specializáció, vagy a fizikus mesterszak "Tudományos adatanalitika és modellezés" specializációjának kötelező és kötelezően választható tantárgyaival kell pótolni.</t>
  </si>
  <si>
    <t>Kötelezően választható tárgyak</t>
  </si>
  <si>
    <t>Szabadon választható</t>
  </si>
  <si>
    <t>szabadon választható</t>
  </si>
  <si>
    <t>Teljes képzés:</t>
  </si>
  <si>
    <t>Fizikus specializáció</t>
  </si>
  <si>
    <t>Biofizikus specializáció</t>
  </si>
  <si>
    <t>TTK-BIÉLETNEURO</t>
  </si>
  <si>
    <t>t</t>
  </si>
  <si>
    <t>Biophysics I</t>
  </si>
  <si>
    <t xml:space="preserve"> </t>
  </si>
  <si>
    <t>Az Elméleti fizika A bármely tárgya kiváltható az Elméleti fizika B megfelelő tárgyával, a kreditkülönbözetet pedig előbb a kötelezően választható tárgyakkal, majd vagy más specializáció, vagy a biológia alapszak, vagy a biológiatanár szak, vagy a biológus mesterszak, vagy a fizikus mesterszak biofizika specializációjának kötelező és kötelezően választható tantárgyaival kell pótolni.</t>
  </si>
  <si>
    <t>Csillagász specializáció</t>
  </si>
  <si>
    <t>TTK-FFICSILLAGÁSZ</t>
  </si>
  <si>
    <t xml:space="preserve">  </t>
  </si>
  <si>
    <t>Geofizikus specializáció</t>
  </si>
  <si>
    <t>Meteorológus specializáció</t>
  </si>
  <si>
    <t>Dinamikus meteorológia 1.</t>
  </si>
  <si>
    <r>
      <t xml:space="preserve">Mobilitás </t>
    </r>
    <r>
      <rPr>
        <sz val="10"/>
        <rFont val="Arial"/>
        <family val="2"/>
        <charset val="238"/>
      </rPr>
      <t>(a kötelezően választható tárgyak helyett)</t>
    </r>
  </si>
  <si>
    <t>Mobilitás - Számítógépes fizikus specializáció</t>
  </si>
  <si>
    <t>Mobilitás - Fizikus specializáció</t>
  </si>
  <si>
    <t>Mobilitás - Biofizikus specializáció</t>
  </si>
  <si>
    <t>Bevezetés a biológiába 1</t>
  </si>
  <si>
    <t>Bevezetés a biológiába 2</t>
  </si>
  <si>
    <t>Introduction to Biology 1</t>
  </si>
  <si>
    <t>Introduction to Biology 2</t>
  </si>
  <si>
    <t>The shape and gravitional field of the Earth</t>
  </si>
  <si>
    <t>Geomagnetics and physics of Earth's vicinity</t>
  </si>
  <si>
    <t>Geophysical data processing</t>
  </si>
  <si>
    <t>Applied geophysics</t>
  </si>
  <si>
    <t>Gravitational and Magnetic Research Method</t>
  </si>
  <si>
    <t>Field trip 2</t>
  </si>
  <si>
    <t>Geoelectric research method</t>
  </si>
  <si>
    <t>The inner structure of the Earth</t>
  </si>
  <si>
    <t>Geothermics and radiometric dating</t>
  </si>
  <si>
    <t>Seismology</t>
  </si>
  <si>
    <t>Deep drilling geophysics</t>
  </si>
  <si>
    <t>Global changes</t>
  </si>
  <si>
    <t>RUF3XG</t>
  </si>
  <si>
    <t>HV5R1V</t>
  </si>
  <si>
    <t>EOHHPY</t>
  </si>
  <si>
    <t>ZLRPSS</t>
  </si>
  <si>
    <t>KCZF27</t>
  </si>
  <si>
    <t>ZBTL7V</t>
  </si>
  <si>
    <t>IJAO7D</t>
  </si>
  <si>
    <t>XLCXGN</t>
  </si>
  <si>
    <t>KNHXOQ</t>
  </si>
  <si>
    <t>TTK-FFIGEOFIZIKA</t>
  </si>
  <si>
    <t>TTK-FFI</t>
  </si>
  <si>
    <t>General meteorology 1</t>
  </si>
  <si>
    <t>General meteorology 2</t>
  </si>
  <si>
    <t>Climatology</t>
  </si>
  <si>
    <t>Midsemester and summer field trip</t>
  </si>
  <si>
    <t>Synoptic meteorology</t>
  </si>
  <si>
    <t>Atmospheric Physics 1</t>
  </si>
  <si>
    <t>Atmospheric Physics 2</t>
  </si>
  <si>
    <t>Chemistry of Air</t>
  </si>
  <si>
    <t>Dynamic meteorology 1.</t>
  </si>
  <si>
    <t>Dynamic meteorology 2</t>
  </si>
  <si>
    <t>TTK-FFIMETEOROLÓGIA</t>
  </si>
  <si>
    <t>Z8QCSY</t>
  </si>
  <si>
    <t>NANICF</t>
  </si>
  <si>
    <t>EN8TJB</t>
  </si>
  <si>
    <t>E78P35</t>
  </si>
  <si>
    <t>FYIM5I</t>
  </si>
  <si>
    <t>KO6ZK1</t>
  </si>
  <si>
    <t>Mobility</t>
  </si>
  <si>
    <t>Szeminárium (fizikából)*</t>
  </si>
  <si>
    <t>*</t>
  </si>
  <si>
    <t>https://physics.elte.hu/FizikaSzeminariumok</t>
  </si>
  <si>
    <t>geofgravimg22ea</t>
  </si>
  <si>
    <t>K(5)</t>
  </si>
  <si>
    <t>K(5) = kollokvium 5 fokozatú</t>
  </si>
  <si>
    <t>Gyj(5)</t>
  </si>
  <si>
    <t>Gyj(5) = gyakorlati jegy 5 fokozatú</t>
  </si>
  <si>
    <t>Gyj5)</t>
  </si>
  <si>
    <t>szakdfizf22da</t>
  </si>
  <si>
    <t>A nyelvismeret elsajátításának tantervi helye:</t>
  </si>
  <si>
    <t>Az előírt nyelvismeret meglétének mérése:</t>
  </si>
  <si>
    <t>a szakdfizf22da Szakdolgozati konzultáció tárgy követelményeibe építetten legalább 5 angol nyelvű szakirodalom feldolgozása.</t>
  </si>
  <si>
    <t>a szakdfizf22da Szakdolgozati konzultáció tárgy legalább elégséges minősítésű teljesítése.</t>
  </si>
  <si>
    <t>Fizika alapképzési szakon a megszerzendő szakképzettség gyakorlásához szükséges idegen szaknyelvi ismeretek elsajátításának tantervi helyét és a nyelvismeret meglétének mérését az utolsó fül (szaknyelvi ismeretek)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</si>
</sst>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57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i/>
      <sz val="1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rgb="FF339966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234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6" fillId="0" borderId="1" xfId="1" applyFont="1" applyBorder="1" applyAlignment="1">
      <alignment vertical="center"/>
    </xf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18" xfId="1" applyFont="1" applyBorder="1" applyAlignment="1">
      <alignment horizontal="left" vertical="center"/>
    </xf>
    <xf numFmtId="0" fontId="4" fillId="0" borderId="18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164" fontId="9" fillId="0" borderId="0" xfId="1" applyNumberFormat="1" applyFont="1"/>
    <xf numFmtId="164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164" fontId="11" fillId="0" borderId="0" xfId="1" applyNumberFormat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3" fillId="0" borderId="0" xfId="1" applyFont="1" applyAlignment="1">
      <alignment horizontal="right" vertical="center"/>
    </xf>
    <xf numFmtId="164" fontId="13" fillId="0" borderId="0" xfId="1" applyNumberFormat="1" applyFont="1"/>
    <xf numFmtId="0" fontId="13" fillId="0" borderId="0" xfId="1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4" fillId="0" borderId="10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4" fillId="0" borderId="23" xfId="1" applyFont="1" applyBorder="1" applyAlignment="1">
      <alignment horizontal="center"/>
    </xf>
    <xf numFmtId="0" fontId="4" fillId="0" borderId="26" xfId="1" applyFont="1" applyBorder="1" applyAlignment="1">
      <alignment horizontal="left"/>
    </xf>
    <xf numFmtId="0" fontId="4" fillId="0" borderId="25" xfId="1" applyFont="1" applyBorder="1" applyAlignment="1">
      <alignment horizontal="left"/>
    </xf>
    <xf numFmtId="0" fontId="4" fillId="0" borderId="24" xfId="1" applyFont="1" applyBorder="1" applyAlignment="1">
      <alignment horizontal="left"/>
    </xf>
    <xf numFmtId="164" fontId="13" fillId="0" borderId="0" xfId="1" applyNumberFormat="1" applyFont="1" applyAlignment="1">
      <alignment horizont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15" fillId="0" borderId="23" xfId="1" applyFont="1" applyBorder="1" applyAlignment="1">
      <alignment horizontal="center" vertical="center"/>
    </xf>
    <xf numFmtId="0" fontId="15" fillId="0" borderId="26" xfId="1" applyFont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6" fillId="0" borderId="1" xfId="1" applyFont="1" applyBorder="1"/>
    <xf numFmtId="0" fontId="6" fillId="0" borderId="0" xfId="1" applyFont="1" applyAlignment="1">
      <alignment wrapText="1"/>
    </xf>
    <xf numFmtId="0" fontId="6" fillId="0" borderId="0" xfId="1" applyFont="1" applyAlignment="1">
      <alignment horizontal="left"/>
    </xf>
    <xf numFmtId="0" fontId="3" fillId="0" borderId="24" xfId="1" applyFont="1" applyBorder="1" applyAlignment="1">
      <alignment vertic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left"/>
    </xf>
    <xf numFmtId="164" fontId="11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17" fillId="0" borderId="22" xfId="1" applyFont="1" applyBorder="1" applyAlignment="1">
      <alignment horizontal="left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/>
    </xf>
    <xf numFmtId="0" fontId="15" fillId="0" borderId="29" xfId="1" applyFont="1" applyBorder="1" applyAlignment="1">
      <alignment horizontal="left"/>
    </xf>
    <xf numFmtId="0" fontId="15" fillId="0" borderId="13" xfId="1" applyFont="1" applyBorder="1" applyAlignment="1">
      <alignment horizontal="left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32" xfId="1" applyFont="1" applyBorder="1" applyAlignment="1">
      <alignment vertical="center"/>
    </xf>
    <xf numFmtId="0" fontId="4" fillId="0" borderId="32" xfId="1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vertical="center"/>
    </xf>
    <xf numFmtId="0" fontId="4" fillId="0" borderId="3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29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center"/>
    </xf>
    <xf numFmtId="0" fontId="4" fillId="0" borderId="28" xfId="1" applyFont="1" applyBorder="1" applyAlignment="1">
      <alignment horizontal="left"/>
    </xf>
    <xf numFmtId="0" fontId="9" fillId="0" borderId="0" xfId="1" applyFont="1"/>
    <xf numFmtId="164" fontId="3" fillId="0" borderId="0" xfId="1" applyNumberFormat="1" applyFont="1"/>
    <xf numFmtId="0" fontId="4" fillId="0" borderId="22" xfId="1" applyFont="1" applyBorder="1" applyAlignment="1">
      <alignment vertical="center"/>
    </xf>
    <xf numFmtId="0" fontId="15" fillId="0" borderId="23" xfId="1" applyFont="1" applyBorder="1" applyAlignment="1">
      <alignment horizontal="center"/>
    </xf>
    <xf numFmtId="0" fontId="15" fillId="0" borderId="26" xfId="1" applyFont="1" applyBorder="1" applyAlignment="1">
      <alignment horizontal="left"/>
    </xf>
    <xf numFmtId="0" fontId="15" fillId="0" borderId="25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9" fillId="0" borderId="0" xfId="1" applyFo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15" fillId="0" borderId="23" xfId="1" applyNumberFormat="1" applyFont="1" applyBorder="1" applyAlignment="1">
      <alignment horizontal="center"/>
    </xf>
    <xf numFmtId="164" fontId="15" fillId="0" borderId="26" xfId="1" applyNumberFormat="1" applyFont="1" applyBorder="1" applyAlignment="1">
      <alignment horizontal="left"/>
    </xf>
    <xf numFmtId="164" fontId="15" fillId="0" borderId="25" xfId="1" applyNumberFormat="1" applyFont="1" applyBorder="1" applyAlignment="1">
      <alignment horizontal="left"/>
    </xf>
    <xf numFmtId="164" fontId="4" fillId="0" borderId="35" xfId="1" applyNumberFormat="1" applyFont="1" applyBorder="1" applyAlignment="1">
      <alignment horizontal="center"/>
    </xf>
    <xf numFmtId="164" fontId="4" fillId="0" borderId="28" xfId="1" applyNumberFormat="1" applyFont="1" applyBorder="1" applyAlignment="1">
      <alignment horizontal="left"/>
    </xf>
    <xf numFmtId="164" fontId="4" fillId="0" borderId="25" xfId="1" applyNumberFormat="1" applyFont="1" applyBorder="1" applyAlignment="1">
      <alignment horizontal="left"/>
    </xf>
    <xf numFmtId="164" fontId="4" fillId="0" borderId="23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left" vertical="center"/>
    </xf>
    <xf numFmtId="164" fontId="4" fillId="0" borderId="25" xfId="1" applyNumberFormat="1" applyFont="1" applyBorder="1" applyAlignment="1">
      <alignment horizontal="left" vertical="center"/>
    </xf>
    <xf numFmtId="164" fontId="4" fillId="0" borderId="24" xfId="1" applyNumberFormat="1" applyFont="1" applyBorder="1" applyAlignment="1">
      <alignment horizontal="left" vertical="center"/>
    </xf>
    <xf numFmtId="164" fontId="3" fillId="0" borderId="28" xfId="1" applyNumberFormat="1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/>
    </xf>
    <xf numFmtId="164" fontId="7" fillId="0" borderId="26" xfId="1" applyNumberFormat="1" applyFont="1" applyBorder="1" applyAlignment="1">
      <alignment horizontal="left"/>
    </xf>
    <xf numFmtId="164" fontId="7" fillId="0" borderId="25" xfId="1" applyNumberFormat="1" applyFont="1" applyBorder="1" applyAlignment="1">
      <alignment horizontal="left"/>
    </xf>
    <xf numFmtId="164" fontId="4" fillId="0" borderId="23" xfId="1" applyNumberFormat="1" applyFont="1" applyBorder="1" applyAlignment="1">
      <alignment horizontal="center"/>
    </xf>
    <xf numFmtId="164" fontId="4" fillId="0" borderId="26" xfId="1" applyNumberFormat="1" applyFont="1" applyBorder="1" applyAlignment="1">
      <alignment horizontal="left"/>
    </xf>
    <xf numFmtId="0" fontId="4" fillId="0" borderId="36" xfId="1" applyFont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left"/>
    </xf>
    <xf numFmtId="0" fontId="4" fillId="0" borderId="37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38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32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/>
    </xf>
    <xf numFmtId="0" fontId="4" fillId="0" borderId="12" xfId="1" applyFont="1" applyBorder="1" applyAlignment="1">
      <alignment horizontal="left"/>
    </xf>
    <xf numFmtId="0" fontId="1" fillId="0" borderId="39" xfId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7" fillId="0" borderId="3" xfId="1" applyFont="1" applyBorder="1" applyAlignment="1">
      <alignment horizontal="center"/>
    </xf>
    <xf numFmtId="0" fontId="7" fillId="0" borderId="38" xfId="1" applyFont="1" applyBorder="1" applyAlignment="1">
      <alignment horizontal="left"/>
    </xf>
    <xf numFmtId="0" fontId="7" fillId="0" borderId="41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41" xfId="1" applyFont="1" applyBorder="1" applyAlignment="1">
      <alignment horizontal="left"/>
    </xf>
    <xf numFmtId="0" fontId="3" fillId="0" borderId="2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0" fillId="0" borderId="0" xfId="2" applyAlignment="1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left" vertical="center"/>
    </xf>
    <xf numFmtId="0" fontId="1" fillId="0" borderId="33" xfId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22" xfId="1" applyBorder="1" applyAlignment="1">
      <alignment horizontal="left" vertical="center"/>
    </xf>
    <xf numFmtId="0" fontId="21" fillId="0" borderId="0" xfId="0" applyFont="1"/>
    <xf numFmtId="164" fontId="11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164" fontId="9" fillId="0" borderId="9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64" fontId="19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2" xfId="1" applyFont="1" applyBorder="1" applyAlignment="1">
      <alignment horizontal="left" vertical="center"/>
    </xf>
  </cellXfs>
  <cellStyles count="3">
    <cellStyle name="Hivatkozás 2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hysics.elte.hu/FizikaSzeminariumo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"/>
  <sheetViews>
    <sheetView tabSelected="1"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7.7109375" style="5" customWidth="1"/>
    <col min="2" max="2" width="48.7109375" style="5" bestFit="1" customWidth="1"/>
    <col min="3" max="4" width="3.42578125" style="1" customWidth="1"/>
    <col min="5" max="6" width="2.42578125" style="1" bestFit="1" customWidth="1"/>
    <col min="7" max="7" width="2.28515625" style="1" bestFit="1" customWidth="1"/>
    <col min="8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2" bestFit="1" customWidth="1"/>
    <col min="14" max="14" width="5.85546875" style="1" customWidth="1"/>
    <col min="15" max="15" width="3.85546875" style="3" bestFit="1" customWidth="1"/>
    <col min="16" max="16" width="15.85546875" style="4" bestFit="1" customWidth="1"/>
    <col min="17" max="17" width="43.5703125" style="4" bestFit="1" customWidth="1"/>
    <col min="18" max="18" width="3.85546875" style="3" bestFit="1" customWidth="1"/>
    <col min="19" max="19" width="14.42578125" style="4" bestFit="1" customWidth="1"/>
    <col min="20" max="20" width="44.140625" style="4" bestFit="1" customWidth="1"/>
    <col min="21" max="21" width="21.42578125" style="4" customWidth="1"/>
    <col min="22" max="22" width="16.28515625" style="4" bestFit="1" customWidth="1"/>
    <col min="23" max="23" width="25.85546875" style="4" bestFit="1" customWidth="1"/>
    <col min="24" max="24" width="46.28515625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42.85546875" style="5" customWidth="1"/>
    <col min="274" max="274" width="3" style="5" bestFit="1" customWidth="1"/>
    <col min="275" max="275" width="14.28515625" style="5" customWidth="1"/>
    <col min="276" max="276" width="42.85546875" style="5" customWidth="1"/>
    <col min="277" max="277" width="21.42578125" style="5" customWidth="1"/>
    <col min="278" max="278" width="14.28515625" style="5" customWidth="1"/>
    <col min="279" max="279" width="21.42578125" style="5" customWidth="1"/>
    <col min="280" max="280" width="42.8554687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42.85546875" style="5" customWidth="1"/>
    <col min="530" max="530" width="3" style="5" bestFit="1" customWidth="1"/>
    <col min="531" max="531" width="14.28515625" style="5" customWidth="1"/>
    <col min="532" max="532" width="42.85546875" style="5" customWidth="1"/>
    <col min="533" max="533" width="21.42578125" style="5" customWidth="1"/>
    <col min="534" max="534" width="14.28515625" style="5" customWidth="1"/>
    <col min="535" max="535" width="21.42578125" style="5" customWidth="1"/>
    <col min="536" max="536" width="42.8554687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42.85546875" style="5" customWidth="1"/>
    <col min="786" max="786" width="3" style="5" bestFit="1" customWidth="1"/>
    <col min="787" max="787" width="14.28515625" style="5" customWidth="1"/>
    <col min="788" max="788" width="42.85546875" style="5" customWidth="1"/>
    <col min="789" max="789" width="21.42578125" style="5" customWidth="1"/>
    <col min="790" max="790" width="14.28515625" style="5" customWidth="1"/>
    <col min="791" max="791" width="21.42578125" style="5" customWidth="1"/>
    <col min="792" max="792" width="42.8554687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42.85546875" style="5" customWidth="1"/>
    <col min="1042" max="1042" width="3" style="5" bestFit="1" customWidth="1"/>
    <col min="1043" max="1043" width="14.28515625" style="5" customWidth="1"/>
    <col min="1044" max="1044" width="42.85546875" style="5" customWidth="1"/>
    <col min="1045" max="1045" width="21.42578125" style="5" customWidth="1"/>
    <col min="1046" max="1046" width="14.28515625" style="5" customWidth="1"/>
    <col min="1047" max="1047" width="21.42578125" style="5" customWidth="1"/>
    <col min="1048" max="1048" width="42.8554687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42.85546875" style="5" customWidth="1"/>
    <col min="1298" max="1298" width="3" style="5" bestFit="1" customWidth="1"/>
    <col min="1299" max="1299" width="14.28515625" style="5" customWidth="1"/>
    <col min="1300" max="1300" width="42.85546875" style="5" customWidth="1"/>
    <col min="1301" max="1301" width="21.42578125" style="5" customWidth="1"/>
    <col min="1302" max="1302" width="14.28515625" style="5" customWidth="1"/>
    <col min="1303" max="1303" width="21.42578125" style="5" customWidth="1"/>
    <col min="1304" max="1304" width="42.8554687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42.85546875" style="5" customWidth="1"/>
    <col min="1554" max="1554" width="3" style="5" bestFit="1" customWidth="1"/>
    <col min="1555" max="1555" width="14.28515625" style="5" customWidth="1"/>
    <col min="1556" max="1556" width="42.85546875" style="5" customWidth="1"/>
    <col min="1557" max="1557" width="21.42578125" style="5" customWidth="1"/>
    <col min="1558" max="1558" width="14.28515625" style="5" customWidth="1"/>
    <col min="1559" max="1559" width="21.42578125" style="5" customWidth="1"/>
    <col min="1560" max="1560" width="42.8554687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42.85546875" style="5" customWidth="1"/>
    <col min="1810" max="1810" width="3" style="5" bestFit="1" customWidth="1"/>
    <col min="1811" max="1811" width="14.28515625" style="5" customWidth="1"/>
    <col min="1812" max="1812" width="42.85546875" style="5" customWidth="1"/>
    <col min="1813" max="1813" width="21.42578125" style="5" customWidth="1"/>
    <col min="1814" max="1814" width="14.28515625" style="5" customWidth="1"/>
    <col min="1815" max="1815" width="21.42578125" style="5" customWidth="1"/>
    <col min="1816" max="1816" width="42.8554687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42.85546875" style="5" customWidth="1"/>
    <col min="2066" max="2066" width="3" style="5" bestFit="1" customWidth="1"/>
    <col min="2067" max="2067" width="14.28515625" style="5" customWidth="1"/>
    <col min="2068" max="2068" width="42.85546875" style="5" customWidth="1"/>
    <col min="2069" max="2069" width="21.42578125" style="5" customWidth="1"/>
    <col min="2070" max="2070" width="14.28515625" style="5" customWidth="1"/>
    <col min="2071" max="2071" width="21.42578125" style="5" customWidth="1"/>
    <col min="2072" max="2072" width="42.8554687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42.85546875" style="5" customWidth="1"/>
    <col min="2322" max="2322" width="3" style="5" bestFit="1" customWidth="1"/>
    <col min="2323" max="2323" width="14.28515625" style="5" customWidth="1"/>
    <col min="2324" max="2324" width="42.85546875" style="5" customWidth="1"/>
    <col min="2325" max="2325" width="21.42578125" style="5" customWidth="1"/>
    <col min="2326" max="2326" width="14.28515625" style="5" customWidth="1"/>
    <col min="2327" max="2327" width="21.42578125" style="5" customWidth="1"/>
    <col min="2328" max="2328" width="42.8554687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42.85546875" style="5" customWidth="1"/>
    <col min="2578" max="2578" width="3" style="5" bestFit="1" customWidth="1"/>
    <col min="2579" max="2579" width="14.28515625" style="5" customWidth="1"/>
    <col min="2580" max="2580" width="42.85546875" style="5" customWidth="1"/>
    <col min="2581" max="2581" width="21.42578125" style="5" customWidth="1"/>
    <col min="2582" max="2582" width="14.28515625" style="5" customWidth="1"/>
    <col min="2583" max="2583" width="21.42578125" style="5" customWidth="1"/>
    <col min="2584" max="2584" width="42.8554687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42.85546875" style="5" customWidth="1"/>
    <col min="2834" max="2834" width="3" style="5" bestFit="1" customWidth="1"/>
    <col min="2835" max="2835" width="14.28515625" style="5" customWidth="1"/>
    <col min="2836" max="2836" width="42.85546875" style="5" customWidth="1"/>
    <col min="2837" max="2837" width="21.42578125" style="5" customWidth="1"/>
    <col min="2838" max="2838" width="14.28515625" style="5" customWidth="1"/>
    <col min="2839" max="2839" width="21.42578125" style="5" customWidth="1"/>
    <col min="2840" max="2840" width="42.8554687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42.85546875" style="5" customWidth="1"/>
    <col min="3090" max="3090" width="3" style="5" bestFit="1" customWidth="1"/>
    <col min="3091" max="3091" width="14.28515625" style="5" customWidth="1"/>
    <col min="3092" max="3092" width="42.85546875" style="5" customWidth="1"/>
    <col min="3093" max="3093" width="21.42578125" style="5" customWidth="1"/>
    <col min="3094" max="3094" width="14.28515625" style="5" customWidth="1"/>
    <col min="3095" max="3095" width="21.42578125" style="5" customWidth="1"/>
    <col min="3096" max="3096" width="42.8554687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42.85546875" style="5" customWidth="1"/>
    <col min="3346" max="3346" width="3" style="5" bestFit="1" customWidth="1"/>
    <col min="3347" max="3347" width="14.28515625" style="5" customWidth="1"/>
    <col min="3348" max="3348" width="42.85546875" style="5" customWidth="1"/>
    <col min="3349" max="3349" width="21.42578125" style="5" customWidth="1"/>
    <col min="3350" max="3350" width="14.28515625" style="5" customWidth="1"/>
    <col min="3351" max="3351" width="21.42578125" style="5" customWidth="1"/>
    <col min="3352" max="3352" width="42.8554687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42.85546875" style="5" customWidth="1"/>
    <col min="3602" max="3602" width="3" style="5" bestFit="1" customWidth="1"/>
    <col min="3603" max="3603" width="14.28515625" style="5" customWidth="1"/>
    <col min="3604" max="3604" width="42.85546875" style="5" customWidth="1"/>
    <col min="3605" max="3605" width="21.42578125" style="5" customWidth="1"/>
    <col min="3606" max="3606" width="14.28515625" style="5" customWidth="1"/>
    <col min="3607" max="3607" width="21.42578125" style="5" customWidth="1"/>
    <col min="3608" max="3608" width="42.8554687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42.85546875" style="5" customWidth="1"/>
    <col min="3858" max="3858" width="3" style="5" bestFit="1" customWidth="1"/>
    <col min="3859" max="3859" width="14.28515625" style="5" customWidth="1"/>
    <col min="3860" max="3860" width="42.85546875" style="5" customWidth="1"/>
    <col min="3861" max="3861" width="21.42578125" style="5" customWidth="1"/>
    <col min="3862" max="3862" width="14.28515625" style="5" customWidth="1"/>
    <col min="3863" max="3863" width="21.42578125" style="5" customWidth="1"/>
    <col min="3864" max="3864" width="42.8554687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42.85546875" style="5" customWidth="1"/>
    <col min="4114" max="4114" width="3" style="5" bestFit="1" customWidth="1"/>
    <col min="4115" max="4115" width="14.28515625" style="5" customWidth="1"/>
    <col min="4116" max="4116" width="42.85546875" style="5" customWidth="1"/>
    <col min="4117" max="4117" width="21.42578125" style="5" customWidth="1"/>
    <col min="4118" max="4118" width="14.28515625" style="5" customWidth="1"/>
    <col min="4119" max="4119" width="21.42578125" style="5" customWidth="1"/>
    <col min="4120" max="4120" width="42.8554687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42.85546875" style="5" customWidth="1"/>
    <col min="4370" max="4370" width="3" style="5" bestFit="1" customWidth="1"/>
    <col min="4371" max="4371" width="14.28515625" style="5" customWidth="1"/>
    <col min="4372" max="4372" width="42.85546875" style="5" customWidth="1"/>
    <col min="4373" max="4373" width="21.42578125" style="5" customWidth="1"/>
    <col min="4374" max="4374" width="14.28515625" style="5" customWidth="1"/>
    <col min="4375" max="4375" width="21.42578125" style="5" customWidth="1"/>
    <col min="4376" max="4376" width="42.8554687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42.85546875" style="5" customWidth="1"/>
    <col min="4626" max="4626" width="3" style="5" bestFit="1" customWidth="1"/>
    <col min="4627" max="4627" width="14.28515625" style="5" customWidth="1"/>
    <col min="4628" max="4628" width="42.85546875" style="5" customWidth="1"/>
    <col min="4629" max="4629" width="21.42578125" style="5" customWidth="1"/>
    <col min="4630" max="4630" width="14.28515625" style="5" customWidth="1"/>
    <col min="4631" max="4631" width="21.42578125" style="5" customWidth="1"/>
    <col min="4632" max="4632" width="42.8554687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42.85546875" style="5" customWidth="1"/>
    <col min="4882" max="4882" width="3" style="5" bestFit="1" customWidth="1"/>
    <col min="4883" max="4883" width="14.28515625" style="5" customWidth="1"/>
    <col min="4884" max="4884" width="42.85546875" style="5" customWidth="1"/>
    <col min="4885" max="4885" width="21.42578125" style="5" customWidth="1"/>
    <col min="4886" max="4886" width="14.28515625" style="5" customWidth="1"/>
    <col min="4887" max="4887" width="21.42578125" style="5" customWidth="1"/>
    <col min="4888" max="4888" width="42.8554687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42.85546875" style="5" customWidth="1"/>
    <col min="5138" max="5138" width="3" style="5" bestFit="1" customWidth="1"/>
    <col min="5139" max="5139" width="14.28515625" style="5" customWidth="1"/>
    <col min="5140" max="5140" width="42.85546875" style="5" customWidth="1"/>
    <col min="5141" max="5141" width="21.42578125" style="5" customWidth="1"/>
    <col min="5142" max="5142" width="14.28515625" style="5" customWidth="1"/>
    <col min="5143" max="5143" width="21.42578125" style="5" customWidth="1"/>
    <col min="5144" max="5144" width="42.8554687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42.85546875" style="5" customWidth="1"/>
    <col min="5394" max="5394" width="3" style="5" bestFit="1" customWidth="1"/>
    <col min="5395" max="5395" width="14.28515625" style="5" customWidth="1"/>
    <col min="5396" max="5396" width="42.85546875" style="5" customWidth="1"/>
    <col min="5397" max="5397" width="21.42578125" style="5" customWidth="1"/>
    <col min="5398" max="5398" width="14.28515625" style="5" customWidth="1"/>
    <col min="5399" max="5399" width="21.42578125" style="5" customWidth="1"/>
    <col min="5400" max="5400" width="42.8554687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42.85546875" style="5" customWidth="1"/>
    <col min="5650" max="5650" width="3" style="5" bestFit="1" customWidth="1"/>
    <col min="5651" max="5651" width="14.28515625" style="5" customWidth="1"/>
    <col min="5652" max="5652" width="42.85546875" style="5" customWidth="1"/>
    <col min="5653" max="5653" width="21.42578125" style="5" customWidth="1"/>
    <col min="5654" max="5654" width="14.28515625" style="5" customWidth="1"/>
    <col min="5655" max="5655" width="21.42578125" style="5" customWidth="1"/>
    <col min="5656" max="5656" width="42.8554687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42.85546875" style="5" customWidth="1"/>
    <col min="5906" max="5906" width="3" style="5" bestFit="1" customWidth="1"/>
    <col min="5907" max="5907" width="14.28515625" style="5" customWidth="1"/>
    <col min="5908" max="5908" width="42.85546875" style="5" customWidth="1"/>
    <col min="5909" max="5909" width="21.42578125" style="5" customWidth="1"/>
    <col min="5910" max="5910" width="14.28515625" style="5" customWidth="1"/>
    <col min="5911" max="5911" width="21.42578125" style="5" customWidth="1"/>
    <col min="5912" max="5912" width="42.8554687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42.85546875" style="5" customWidth="1"/>
    <col min="6162" max="6162" width="3" style="5" bestFit="1" customWidth="1"/>
    <col min="6163" max="6163" width="14.28515625" style="5" customWidth="1"/>
    <col min="6164" max="6164" width="42.85546875" style="5" customWidth="1"/>
    <col min="6165" max="6165" width="21.42578125" style="5" customWidth="1"/>
    <col min="6166" max="6166" width="14.28515625" style="5" customWidth="1"/>
    <col min="6167" max="6167" width="21.42578125" style="5" customWidth="1"/>
    <col min="6168" max="6168" width="42.8554687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42.85546875" style="5" customWidth="1"/>
    <col min="6418" max="6418" width="3" style="5" bestFit="1" customWidth="1"/>
    <col min="6419" max="6419" width="14.28515625" style="5" customWidth="1"/>
    <col min="6420" max="6420" width="42.85546875" style="5" customWidth="1"/>
    <col min="6421" max="6421" width="21.42578125" style="5" customWidth="1"/>
    <col min="6422" max="6422" width="14.28515625" style="5" customWidth="1"/>
    <col min="6423" max="6423" width="21.42578125" style="5" customWidth="1"/>
    <col min="6424" max="6424" width="42.8554687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42.85546875" style="5" customWidth="1"/>
    <col min="6674" max="6674" width="3" style="5" bestFit="1" customWidth="1"/>
    <col min="6675" max="6675" width="14.28515625" style="5" customWidth="1"/>
    <col min="6676" max="6676" width="42.85546875" style="5" customWidth="1"/>
    <col min="6677" max="6677" width="21.42578125" style="5" customWidth="1"/>
    <col min="6678" max="6678" width="14.28515625" style="5" customWidth="1"/>
    <col min="6679" max="6679" width="21.42578125" style="5" customWidth="1"/>
    <col min="6680" max="6680" width="42.8554687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42.85546875" style="5" customWidth="1"/>
    <col min="6930" max="6930" width="3" style="5" bestFit="1" customWidth="1"/>
    <col min="6931" max="6931" width="14.28515625" style="5" customWidth="1"/>
    <col min="6932" max="6932" width="42.85546875" style="5" customWidth="1"/>
    <col min="6933" max="6933" width="21.42578125" style="5" customWidth="1"/>
    <col min="6934" max="6934" width="14.28515625" style="5" customWidth="1"/>
    <col min="6935" max="6935" width="21.42578125" style="5" customWidth="1"/>
    <col min="6936" max="6936" width="42.8554687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42.85546875" style="5" customWidth="1"/>
    <col min="7186" max="7186" width="3" style="5" bestFit="1" customWidth="1"/>
    <col min="7187" max="7187" width="14.28515625" style="5" customWidth="1"/>
    <col min="7188" max="7188" width="42.85546875" style="5" customWidth="1"/>
    <col min="7189" max="7189" width="21.42578125" style="5" customWidth="1"/>
    <col min="7190" max="7190" width="14.28515625" style="5" customWidth="1"/>
    <col min="7191" max="7191" width="21.42578125" style="5" customWidth="1"/>
    <col min="7192" max="7192" width="42.8554687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42.85546875" style="5" customWidth="1"/>
    <col min="7442" max="7442" width="3" style="5" bestFit="1" customWidth="1"/>
    <col min="7443" max="7443" width="14.28515625" style="5" customWidth="1"/>
    <col min="7444" max="7444" width="42.85546875" style="5" customWidth="1"/>
    <col min="7445" max="7445" width="21.42578125" style="5" customWidth="1"/>
    <col min="7446" max="7446" width="14.28515625" style="5" customWidth="1"/>
    <col min="7447" max="7447" width="21.42578125" style="5" customWidth="1"/>
    <col min="7448" max="7448" width="42.8554687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42.85546875" style="5" customWidth="1"/>
    <col min="7698" max="7698" width="3" style="5" bestFit="1" customWidth="1"/>
    <col min="7699" max="7699" width="14.28515625" style="5" customWidth="1"/>
    <col min="7700" max="7700" width="42.85546875" style="5" customWidth="1"/>
    <col min="7701" max="7701" width="21.42578125" style="5" customWidth="1"/>
    <col min="7702" max="7702" width="14.28515625" style="5" customWidth="1"/>
    <col min="7703" max="7703" width="21.42578125" style="5" customWidth="1"/>
    <col min="7704" max="7704" width="42.8554687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42.85546875" style="5" customWidth="1"/>
    <col min="7954" max="7954" width="3" style="5" bestFit="1" customWidth="1"/>
    <col min="7955" max="7955" width="14.28515625" style="5" customWidth="1"/>
    <col min="7956" max="7956" width="42.85546875" style="5" customWidth="1"/>
    <col min="7957" max="7957" width="21.42578125" style="5" customWidth="1"/>
    <col min="7958" max="7958" width="14.28515625" style="5" customWidth="1"/>
    <col min="7959" max="7959" width="21.42578125" style="5" customWidth="1"/>
    <col min="7960" max="7960" width="42.8554687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42.85546875" style="5" customWidth="1"/>
    <col min="8210" max="8210" width="3" style="5" bestFit="1" customWidth="1"/>
    <col min="8211" max="8211" width="14.28515625" style="5" customWidth="1"/>
    <col min="8212" max="8212" width="42.85546875" style="5" customWidth="1"/>
    <col min="8213" max="8213" width="21.42578125" style="5" customWidth="1"/>
    <col min="8214" max="8214" width="14.28515625" style="5" customWidth="1"/>
    <col min="8215" max="8215" width="21.42578125" style="5" customWidth="1"/>
    <col min="8216" max="8216" width="42.8554687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42.85546875" style="5" customWidth="1"/>
    <col min="8466" max="8466" width="3" style="5" bestFit="1" customWidth="1"/>
    <col min="8467" max="8467" width="14.28515625" style="5" customWidth="1"/>
    <col min="8468" max="8468" width="42.85546875" style="5" customWidth="1"/>
    <col min="8469" max="8469" width="21.42578125" style="5" customWidth="1"/>
    <col min="8470" max="8470" width="14.28515625" style="5" customWidth="1"/>
    <col min="8471" max="8471" width="21.42578125" style="5" customWidth="1"/>
    <col min="8472" max="8472" width="42.8554687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42.85546875" style="5" customWidth="1"/>
    <col min="8722" max="8722" width="3" style="5" bestFit="1" customWidth="1"/>
    <col min="8723" max="8723" width="14.28515625" style="5" customWidth="1"/>
    <col min="8724" max="8724" width="42.85546875" style="5" customWidth="1"/>
    <col min="8725" max="8725" width="21.42578125" style="5" customWidth="1"/>
    <col min="8726" max="8726" width="14.28515625" style="5" customWidth="1"/>
    <col min="8727" max="8727" width="21.42578125" style="5" customWidth="1"/>
    <col min="8728" max="8728" width="42.8554687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42.85546875" style="5" customWidth="1"/>
    <col min="8978" max="8978" width="3" style="5" bestFit="1" customWidth="1"/>
    <col min="8979" max="8979" width="14.28515625" style="5" customWidth="1"/>
    <col min="8980" max="8980" width="42.85546875" style="5" customWidth="1"/>
    <col min="8981" max="8981" width="21.42578125" style="5" customWidth="1"/>
    <col min="8982" max="8982" width="14.28515625" style="5" customWidth="1"/>
    <col min="8983" max="8983" width="21.42578125" style="5" customWidth="1"/>
    <col min="8984" max="8984" width="42.8554687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42.85546875" style="5" customWidth="1"/>
    <col min="9234" max="9234" width="3" style="5" bestFit="1" customWidth="1"/>
    <col min="9235" max="9235" width="14.28515625" style="5" customWidth="1"/>
    <col min="9236" max="9236" width="42.85546875" style="5" customWidth="1"/>
    <col min="9237" max="9237" width="21.42578125" style="5" customWidth="1"/>
    <col min="9238" max="9238" width="14.28515625" style="5" customWidth="1"/>
    <col min="9239" max="9239" width="21.42578125" style="5" customWidth="1"/>
    <col min="9240" max="9240" width="42.8554687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42.85546875" style="5" customWidth="1"/>
    <col min="9490" max="9490" width="3" style="5" bestFit="1" customWidth="1"/>
    <col min="9491" max="9491" width="14.28515625" style="5" customWidth="1"/>
    <col min="9492" max="9492" width="42.85546875" style="5" customWidth="1"/>
    <col min="9493" max="9493" width="21.42578125" style="5" customWidth="1"/>
    <col min="9494" max="9494" width="14.28515625" style="5" customWidth="1"/>
    <col min="9495" max="9495" width="21.42578125" style="5" customWidth="1"/>
    <col min="9496" max="9496" width="42.8554687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42.85546875" style="5" customWidth="1"/>
    <col min="9746" max="9746" width="3" style="5" bestFit="1" customWidth="1"/>
    <col min="9747" max="9747" width="14.28515625" style="5" customWidth="1"/>
    <col min="9748" max="9748" width="42.85546875" style="5" customWidth="1"/>
    <col min="9749" max="9749" width="21.42578125" style="5" customWidth="1"/>
    <col min="9750" max="9750" width="14.28515625" style="5" customWidth="1"/>
    <col min="9751" max="9751" width="21.42578125" style="5" customWidth="1"/>
    <col min="9752" max="9752" width="42.8554687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42.85546875" style="5" customWidth="1"/>
    <col min="10002" max="10002" width="3" style="5" bestFit="1" customWidth="1"/>
    <col min="10003" max="10003" width="14.28515625" style="5" customWidth="1"/>
    <col min="10004" max="10004" width="42.85546875" style="5" customWidth="1"/>
    <col min="10005" max="10005" width="21.42578125" style="5" customWidth="1"/>
    <col min="10006" max="10006" width="14.28515625" style="5" customWidth="1"/>
    <col min="10007" max="10007" width="21.42578125" style="5" customWidth="1"/>
    <col min="10008" max="10008" width="42.8554687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42.85546875" style="5" customWidth="1"/>
    <col min="10258" max="10258" width="3" style="5" bestFit="1" customWidth="1"/>
    <col min="10259" max="10259" width="14.28515625" style="5" customWidth="1"/>
    <col min="10260" max="10260" width="42.85546875" style="5" customWidth="1"/>
    <col min="10261" max="10261" width="21.42578125" style="5" customWidth="1"/>
    <col min="10262" max="10262" width="14.28515625" style="5" customWidth="1"/>
    <col min="10263" max="10263" width="21.42578125" style="5" customWidth="1"/>
    <col min="10264" max="10264" width="42.8554687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42.85546875" style="5" customWidth="1"/>
    <col min="10514" max="10514" width="3" style="5" bestFit="1" customWidth="1"/>
    <col min="10515" max="10515" width="14.28515625" style="5" customWidth="1"/>
    <col min="10516" max="10516" width="42.85546875" style="5" customWidth="1"/>
    <col min="10517" max="10517" width="21.42578125" style="5" customWidth="1"/>
    <col min="10518" max="10518" width="14.28515625" style="5" customWidth="1"/>
    <col min="10519" max="10519" width="21.42578125" style="5" customWidth="1"/>
    <col min="10520" max="10520" width="42.8554687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42.85546875" style="5" customWidth="1"/>
    <col min="10770" max="10770" width="3" style="5" bestFit="1" customWidth="1"/>
    <col min="10771" max="10771" width="14.28515625" style="5" customWidth="1"/>
    <col min="10772" max="10772" width="42.85546875" style="5" customWidth="1"/>
    <col min="10773" max="10773" width="21.42578125" style="5" customWidth="1"/>
    <col min="10774" max="10774" width="14.28515625" style="5" customWidth="1"/>
    <col min="10775" max="10775" width="21.42578125" style="5" customWidth="1"/>
    <col min="10776" max="10776" width="42.8554687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42.85546875" style="5" customWidth="1"/>
    <col min="11026" max="11026" width="3" style="5" bestFit="1" customWidth="1"/>
    <col min="11027" max="11027" width="14.28515625" style="5" customWidth="1"/>
    <col min="11028" max="11028" width="42.85546875" style="5" customWidth="1"/>
    <col min="11029" max="11029" width="21.42578125" style="5" customWidth="1"/>
    <col min="11030" max="11030" width="14.28515625" style="5" customWidth="1"/>
    <col min="11031" max="11031" width="21.42578125" style="5" customWidth="1"/>
    <col min="11032" max="11032" width="42.8554687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42.85546875" style="5" customWidth="1"/>
    <col min="11282" max="11282" width="3" style="5" bestFit="1" customWidth="1"/>
    <col min="11283" max="11283" width="14.28515625" style="5" customWidth="1"/>
    <col min="11284" max="11284" width="42.85546875" style="5" customWidth="1"/>
    <col min="11285" max="11285" width="21.42578125" style="5" customWidth="1"/>
    <col min="11286" max="11286" width="14.28515625" style="5" customWidth="1"/>
    <col min="11287" max="11287" width="21.42578125" style="5" customWidth="1"/>
    <col min="11288" max="11288" width="42.8554687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42.85546875" style="5" customWidth="1"/>
    <col min="11538" max="11538" width="3" style="5" bestFit="1" customWidth="1"/>
    <col min="11539" max="11539" width="14.28515625" style="5" customWidth="1"/>
    <col min="11540" max="11540" width="42.85546875" style="5" customWidth="1"/>
    <col min="11541" max="11541" width="21.42578125" style="5" customWidth="1"/>
    <col min="11542" max="11542" width="14.28515625" style="5" customWidth="1"/>
    <col min="11543" max="11543" width="21.42578125" style="5" customWidth="1"/>
    <col min="11544" max="11544" width="42.8554687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42.85546875" style="5" customWidth="1"/>
    <col min="11794" max="11794" width="3" style="5" bestFit="1" customWidth="1"/>
    <col min="11795" max="11795" width="14.28515625" style="5" customWidth="1"/>
    <col min="11796" max="11796" width="42.85546875" style="5" customWidth="1"/>
    <col min="11797" max="11797" width="21.42578125" style="5" customWidth="1"/>
    <col min="11798" max="11798" width="14.28515625" style="5" customWidth="1"/>
    <col min="11799" max="11799" width="21.42578125" style="5" customWidth="1"/>
    <col min="11800" max="11800" width="42.8554687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42.85546875" style="5" customWidth="1"/>
    <col min="12050" max="12050" width="3" style="5" bestFit="1" customWidth="1"/>
    <col min="12051" max="12051" width="14.28515625" style="5" customWidth="1"/>
    <col min="12052" max="12052" width="42.85546875" style="5" customWidth="1"/>
    <col min="12053" max="12053" width="21.42578125" style="5" customWidth="1"/>
    <col min="12054" max="12054" width="14.28515625" style="5" customWidth="1"/>
    <col min="12055" max="12055" width="21.42578125" style="5" customWidth="1"/>
    <col min="12056" max="12056" width="42.8554687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42.85546875" style="5" customWidth="1"/>
    <col min="12306" max="12306" width="3" style="5" bestFit="1" customWidth="1"/>
    <col min="12307" max="12307" width="14.28515625" style="5" customWidth="1"/>
    <col min="12308" max="12308" width="42.85546875" style="5" customWidth="1"/>
    <col min="12309" max="12309" width="21.42578125" style="5" customWidth="1"/>
    <col min="12310" max="12310" width="14.28515625" style="5" customWidth="1"/>
    <col min="12311" max="12311" width="21.42578125" style="5" customWidth="1"/>
    <col min="12312" max="12312" width="42.8554687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42.85546875" style="5" customWidth="1"/>
    <col min="12562" max="12562" width="3" style="5" bestFit="1" customWidth="1"/>
    <col min="12563" max="12563" width="14.28515625" style="5" customWidth="1"/>
    <col min="12564" max="12564" width="42.85546875" style="5" customWidth="1"/>
    <col min="12565" max="12565" width="21.42578125" style="5" customWidth="1"/>
    <col min="12566" max="12566" width="14.28515625" style="5" customWidth="1"/>
    <col min="12567" max="12567" width="21.42578125" style="5" customWidth="1"/>
    <col min="12568" max="12568" width="42.8554687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42.85546875" style="5" customWidth="1"/>
    <col min="12818" max="12818" width="3" style="5" bestFit="1" customWidth="1"/>
    <col min="12819" max="12819" width="14.28515625" style="5" customWidth="1"/>
    <col min="12820" max="12820" width="42.85546875" style="5" customWidth="1"/>
    <col min="12821" max="12821" width="21.42578125" style="5" customWidth="1"/>
    <col min="12822" max="12822" width="14.28515625" style="5" customWidth="1"/>
    <col min="12823" max="12823" width="21.42578125" style="5" customWidth="1"/>
    <col min="12824" max="12824" width="42.8554687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42.85546875" style="5" customWidth="1"/>
    <col min="13074" max="13074" width="3" style="5" bestFit="1" customWidth="1"/>
    <col min="13075" max="13075" width="14.28515625" style="5" customWidth="1"/>
    <col min="13076" max="13076" width="42.85546875" style="5" customWidth="1"/>
    <col min="13077" max="13077" width="21.42578125" style="5" customWidth="1"/>
    <col min="13078" max="13078" width="14.28515625" style="5" customWidth="1"/>
    <col min="13079" max="13079" width="21.42578125" style="5" customWidth="1"/>
    <col min="13080" max="13080" width="42.8554687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42.85546875" style="5" customWidth="1"/>
    <col min="13330" max="13330" width="3" style="5" bestFit="1" customWidth="1"/>
    <col min="13331" max="13331" width="14.28515625" style="5" customWidth="1"/>
    <col min="13332" max="13332" width="42.85546875" style="5" customWidth="1"/>
    <col min="13333" max="13333" width="21.42578125" style="5" customWidth="1"/>
    <col min="13334" max="13334" width="14.28515625" style="5" customWidth="1"/>
    <col min="13335" max="13335" width="21.42578125" style="5" customWidth="1"/>
    <col min="13336" max="13336" width="42.8554687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42.85546875" style="5" customWidth="1"/>
    <col min="13586" max="13586" width="3" style="5" bestFit="1" customWidth="1"/>
    <col min="13587" max="13587" width="14.28515625" style="5" customWidth="1"/>
    <col min="13588" max="13588" width="42.85546875" style="5" customWidth="1"/>
    <col min="13589" max="13589" width="21.42578125" style="5" customWidth="1"/>
    <col min="13590" max="13590" width="14.28515625" style="5" customWidth="1"/>
    <col min="13591" max="13591" width="21.42578125" style="5" customWidth="1"/>
    <col min="13592" max="13592" width="42.8554687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42.85546875" style="5" customWidth="1"/>
    <col min="13842" max="13842" width="3" style="5" bestFit="1" customWidth="1"/>
    <col min="13843" max="13843" width="14.28515625" style="5" customWidth="1"/>
    <col min="13844" max="13844" width="42.85546875" style="5" customWidth="1"/>
    <col min="13845" max="13845" width="21.42578125" style="5" customWidth="1"/>
    <col min="13846" max="13846" width="14.28515625" style="5" customWidth="1"/>
    <col min="13847" max="13847" width="21.42578125" style="5" customWidth="1"/>
    <col min="13848" max="13848" width="42.8554687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42.85546875" style="5" customWidth="1"/>
    <col min="14098" max="14098" width="3" style="5" bestFit="1" customWidth="1"/>
    <col min="14099" max="14099" width="14.28515625" style="5" customWidth="1"/>
    <col min="14100" max="14100" width="42.85546875" style="5" customWidth="1"/>
    <col min="14101" max="14101" width="21.42578125" style="5" customWidth="1"/>
    <col min="14102" max="14102" width="14.28515625" style="5" customWidth="1"/>
    <col min="14103" max="14103" width="21.42578125" style="5" customWidth="1"/>
    <col min="14104" max="14104" width="42.8554687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42.85546875" style="5" customWidth="1"/>
    <col min="14354" max="14354" width="3" style="5" bestFit="1" customWidth="1"/>
    <col min="14355" max="14355" width="14.28515625" style="5" customWidth="1"/>
    <col min="14356" max="14356" width="42.85546875" style="5" customWidth="1"/>
    <col min="14357" max="14357" width="21.42578125" style="5" customWidth="1"/>
    <col min="14358" max="14358" width="14.28515625" style="5" customWidth="1"/>
    <col min="14359" max="14359" width="21.42578125" style="5" customWidth="1"/>
    <col min="14360" max="14360" width="42.8554687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42.85546875" style="5" customWidth="1"/>
    <col min="14610" max="14610" width="3" style="5" bestFit="1" customWidth="1"/>
    <col min="14611" max="14611" width="14.28515625" style="5" customWidth="1"/>
    <col min="14612" max="14612" width="42.85546875" style="5" customWidth="1"/>
    <col min="14613" max="14613" width="21.42578125" style="5" customWidth="1"/>
    <col min="14614" max="14614" width="14.28515625" style="5" customWidth="1"/>
    <col min="14615" max="14615" width="21.42578125" style="5" customWidth="1"/>
    <col min="14616" max="14616" width="42.8554687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42.85546875" style="5" customWidth="1"/>
    <col min="14866" max="14866" width="3" style="5" bestFit="1" customWidth="1"/>
    <col min="14867" max="14867" width="14.28515625" style="5" customWidth="1"/>
    <col min="14868" max="14868" width="42.85546875" style="5" customWidth="1"/>
    <col min="14869" max="14869" width="21.42578125" style="5" customWidth="1"/>
    <col min="14870" max="14870" width="14.28515625" style="5" customWidth="1"/>
    <col min="14871" max="14871" width="21.42578125" style="5" customWidth="1"/>
    <col min="14872" max="14872" width="42.8554687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42.85546875" style="5" customWidth="1"/>
    <col min="15122" max="15122" width="3" style="5" bestFit="1" customWidth="1"/>
    <col min="15123" max="15123" width="14.28515625" style="5" customWidth="1"/>
    <col min="15124" max="15124" width="42.85546875" style="5" customWidth="1"/>
    <col min="15125" max="15125" width="21.42578125" style="5" customWidth="1"/>
    <col min="15126" max="15126" width="14.28515625" style="5" customWidth="1"/>
    <col min="15127" max="15127" width="21.42578125" style="5" customWidth="1"/>
    <col min="15128" max="15128" width="42.8554687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42.85546875" style="5" customWidth="1"/>
    <col min="15378" max="15378" width="3" style="5" bestFit="1" customWidth="1"/>
    <col min="15379" max="15379" width="14.28515625" style="5" customWidth="1"/>
    <col min="15380" max="15380" width="42.85546875" style="5" customWidth="1"/>
    <col min="15381" max="15381" width="21.42578125" style="5" customWidth="1"/>
    <col min="15382" max="15382" width="14.28515625" style="5" customWidth="1"/>
    <col min="15383" max="15383" width="21.42578125" style="5" customWidth="1"/>
    <col min="15384" max="15384" width="42.8554687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42.85546875" style="5" customWidth="1"/>
    <col min="15634" max="15634" width="3" style="5" bestFit="1" customWidth="1"/>
    <col min="15635" max="15635" width="14.28515625" style="5" customWidth="1"/>
    <col min="15636" max="15636" width="42.85546875" style="5" customWidth="1"/>
    <col min="15637" max="15637" width="21.42578125" style="5" customWidth="1"/>
    <col min="15638" max="15638" width="14.28515625" style="5" customWidth="1"/>
    <col min="15639" max="15639" width="21.42578125" style="5" customWidth="1"/>
    <col min="15640" max="15640" width="42.8554687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42.85546875" style="5" customWidth="1"/>
    <col min="15890" max="15890" width="3" style="5" bestFit="1" customWidth="1"/>
    <col min="15891" max="15891" width="14.28515625" style="5" customWidth="1"/>
    <col min="15892" max="15892" width="42.85546875" style="5" customWidth="1"/>
    <col min="15893" max="15893" width="21.42578125" style="5" customWidth="1"/>
    <col min="15894" max="15894" width="14.28515625" style="5" customWidth="1"/>
    <col min="15895" max="15895" width="21.42578125" style="5" customWidth="1"/>
    <col min="15896" max="15896" width="42.8554687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42.85546875" style="5" customWidth="1"/>
    <col min="16146" max="16146" width="3" style="5" bestFit="1" customWidth="1"/>
    <col min="16147" max="16147" width="14.28515625" style="5" customWidth="1"/>
    <col min="16148" max="16148" width="42.85546875" style="5" customWidth="1"/>
    <col min="16149" max="16149" width="21.42578125" style="5" customWidth="1"/>
    <col min="16150" max="16150" width="14.28515625" style="5" customWidth="1"/>
    <col min="16151" max="16151" width="21.42578125" style="5" customWidth="1"/>
    <col min="16152" max="16152" width="42.85546875" style="5" customWidth="1"/>
    <col min="16153" max="16384" width="9.140625" style="5"/>
  </cols>
  <sheetData>
    <row r="1" spans="1:26" ht="16.5" thickBot="1" x14ac:dyDescent="0.25">
      <c r="A1" s="226" t="s">
        <v>351</v>
      </c>
      <c r="B1" s="226"/>
      <c r="T1" s="4" t="s">
        <v>352</v>
      </c>
      <c r="U1" s="4" t="s">
        <v>102</v>
      </c>
      <c r="V1" s="4" t="s">
        <v>103</v>
      </c>
    </row>
    <row r="2" spans="1:26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6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6" x14ac:dyDescent="0.2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1"/>
      <c r="Z4" s="12"/>
    </row>
    <row r="5" spans="1:26" ht="13.5" thickBot="1" x14ac:dyDescent="0.25">
      <c r="A5" s="13"/>
      <c r="B5" s="13" t="s">
        <v>367</v>
      </c>
      <c r="I5" s="14"/>
      <c r="J5" s="14"/>
      <c r="K5" s="14"/>
      <c r="L5" s="14"/>
      <c r="O5" s="15"/>
      <c r="P5" s="16"/>
      <c r="Q5" s="16"/>
      <c r="R5" s="15"/>
      <c r="S5" s="16"/>
      <c r="T5" s="16"/>
    </row>
    <row r="6" spans="1:26" x14ac:dyDescent="0.2">
      <c r="A6" s="17" t="s">
        <v>2</v>
      </c>
      <c r="B6" s="18" t="s">
        <v>3</v>
      </c>
      <c r="C6" s="19" t="s">
        <v>368</v>
      </c>
      <c r="D6" s="20"/>
      <c r="E6" s="20"/>
      <c r="F6" s="20"/>
      <c r="G6" s="20"/>
      <c r="H6" s="21"/>
      <c r="I6" s="19">
        <v>2</v>
      </c>
      <c r="J6" s="20">
        <v>2</v>
      </c>
      <c r="K6" s="20"/>
      <c r="L6" s="21">
        <v>2</v>
      </c>
      <c r="M6" s="19">
        <v>6</v>
      </c>
      <c r="N6" s="21" t="s">
        <v>472</v>
      </c>
      <c r="O6" s="22"/>
      <c r="P6" s="23"/>
      <c r="Q6" s="24"/>
      <c r="R6" s="22"/>
      <c r="S6" s="23"/>
      <c r="T6" s="24"/>
      <c r="U6" s="25" t="s">
        <v>5</v>
      </c>
      <c r="V6" s="25" t="s">
        <v>6</v>
      </c>
      <c r="W6" s="25" t="s">
        <v>369</v>
      </c>
      <c r="X6" s="25" t="s">
        <v>4</v>
      </c>
    </row>
    <row r="7" spans="1:26" ht="13.5" thickBot="1" x14ac:dyDescent="0.25">
      <c r="A7" s="26" t="s">
        <v>7</v>
      </c>
      <c r="B7" s="27" t="s">
        <v>8</v>
      </c>
      <c r="C7" s="28" t="s">
        <v>370</v>
      </c>
      <c r="D7" s="29"/>
      <c r="E7" s="29"/>
      <c r="F7" s="29"/>
      <c r="G7" s="29"/>
      <c r="H7" s="30"/>
      <c r="I7" s="28">
        <v>2</v>
      </c>
      <c r="J7" s="29">
        <v>2</v>
      </c>
      <c r="K7" s="29"/>
      <c r="L7" s="30">
        <v>2</v>
      </c>
      <c r="M7" s="28">
        <v>6</v>
      </c>
      <c r="N7" s="30" t="s">
        <v>472</v>
      </c>
      <c r="O7" s="31"/>
      <c r="P7" s="32"/>
      <c r="Q7" s="33"/>
      <c r="R7" s="31"/>
      <c r="S7" s="32"/>
      <c r="T7" s="33"/>
      <c r="U7" s="34" t="s">
        <v>5</v>
      </c>
      <c r="V7" s="34" t="s">
        <v>6</v>
      </c>
      <c r="W7" s="34" t="s">
        <v>369</v>
      </c>
      <c r="X7" s="34" t="s">
        <v>4</v>
      </c>
    </row>
    <row r="8" spans="1:26" x14ac:dyDescent="0.2">
      <c r="A8" s="17" t="s">
        <v>9</v>
      </c>
      <c r="B8" s="18" t="s">
        <v>10</v>
      </c>
      <c r="C8" s="19" t="s">
        <v>368</v>
      </c>
      <c r="D8" s="20"/>
      <c r="E8" s="20"/>
      <c r="F8" s="20"/>
      <c r="G8" s="20"/>
      <c r="H8" s="21"/>
      <c r="I8" s="19">
        <v>4</v>
      </c>
      <c r="J8" s="20">
        <v>4</v>
      </c>
      <c r="K8" s="20"/>
      <c r="L8" s="21">
        <v>2</v>
      </c>
      <c r="M8" s="19">
        <v>12</v>
      </c>
      <c r="N8" s="21" t="s">
        <v>472</v>
      </c>
      <c r="O8" s="22"/>
      <c r="P8" s="23"/>
      <c r="Q8" s="24"/>
      <c r="R8" s="22"/>
      <c r="S8" s="23"/>
      <c r="T8" s="24"/>
      <c r="U8" s="25" t="s">
        <v>12</v>
      </c>
      <c r="V8" s="25" t="s">
        <v>13</v>
      </c>
      <c r="W8" s="25" t="s">
        <v>371</v>
      </c>
      <c r="X8" s="25" t="s">
        <v>11</v>
      </c>
    </row>
    <row r="9" spans="1:26" ht="13.5" thickBot="1" x14ac:dyDescent="0.25">
      <c r="A9" s="26" t="s">
        <v>14</v>
      </c>
      <c r="B9" s="27" t="s">
        <v>15</v>
      </c>
      <c r="C9" s="28" t="s">
        <v>370</v>
      </c>
      <c r="D9" s="29"/>
      <c r="E9" s="29"/>
      <c r="F9" s="29"/>
      <c r="G9" s="29"/>
      <c r="H9" s="30"/>
      <c r="I9" s="28">
        <v>4</v>
      </c>
      <c r="J9" s="29">
        <v>4</v>
      </c>
      <c r="K9" s="29"/>
      <c r="L9" s="30">
        <v>2</v>
      </c>
      <c r="M9" s="28">
        <v>12</v>
      </c>
      <c r="N9" s="30" t="s">
        <v>472</v>
      </c>
      <c r="O9" s="31"/>
      <c r="P9" s="32"/>
      <c r="Q9" s="33"/>
      <c r="R9" s="31"/>
      <c r="S9" s="32"/>
      <c r="T9" s="33"/>
      <c r="U9" s="34" t="s">
        <v>12</v>
      </c>
      <c r="V9" s="34" t="s">
        <v>13</v>
      </c>
      <c r="W9" s="34" t="s">
        <v>371</v>
      </c>
      <c r="X9" s="34" t="s">
        <v>11</v>
      </c>
    </row>
    <row r="10" spans="1:26" x14ac:dyDescent="0.2">
      <c r="A10" s="17" t="s">
        <v>16</v>
      </c>
      <c r="B10" s="18" t="s">
        <v>17</v>
      </c>
      <c r="C10" s="19"/>
      <c r="D10" s="20" t="s">
        <v>368</v>
      </c>
      <c r="E10" s="20"/>
      <c r="F10" s="20"/>
      <c r="G10" s="20"/>
      <c r="H10" s="21"/>
      <c r="I10" s="19">
        <v>4</v>
      </c>
      <c r="J10" s="20">
        <v>2</v>
      </c>
      <c r="K10" s="20"/>
      <c r="L10" s="21">
        <v>2</v>
      </c>
      <c r="M10" s="19">
        <v>9</v>
      </c>
      <c r="N10" s="21" t="s">
        <v>472</v>
      </c>
      <c r="O10" s="35" t="s">
        <v>259</v>
      </c>
      <c r="P10" s="36" t="str">
        <f t="shared" ref="P10:Q12" si="0">A$7</f>
        <v>kalkfm19va</v>
      </c>
      <c r="Q10" s="37" t="str">
        <f t="shared" si="0"/>
        <v>Kalkulus</v>
      </c>
      <c r="R10" s="35" t="s">
        <v>259</v>
      </c>
      <c r="S10" s="36" t="str">
        <f>A9</f>
        <v>vektorf19va</v>
      </c>
      <c r="T10" s="37" t="str">
        <f>B9</f>
        <v>Vektorszámítás</v>
      </c>
      <c r="U10" s="25" t="s">
        <v>12</v>
      </c>
      <c r="V10" s="25" t="s">
        <v>13</v>
      </c>
      <c r="W10" s="25" t="s">
        <v>371</v>
      </c>
      <c r="X10" s="25" t="s">
        <v>18</v>
      </c>
    </row>
    <row r="11" spans="1:26" ht="13.5" thickBot="1" x14ac:dyDescent="0.25">
      <c r="A11" s="26" t="s">
        <v>19</v>
      </c>
      <c r="B11" s="27" t="s">
        <v>20</v>
      </c>
      <c r="C11" s="28"/>
      <c r="D11" s="29" t="s">
        <v>370</v>
      </c>
      <c r="E11" s="29"/>
      <c r="F11" s="29"/>
      <c r="G11" s="29"/>
      <c r="H11" s="30"/>
      <c r="I11" s="28">
        <v>4</v>
      </c>
      <c r="J11" s="29">
        <v>2</v>
      </c>
      <c r="K11" s="29"/>
      <c r="L11" s="30">
        <v>2</v>
      </c>
      <c r="M11" s="28">
        <v>9</v>
      </c>
      <c r="N11" s="30" t="s">
        <v>472</v>
      </c>
      <c r="O11" s="38" t="s">
        <v>259</v>
      </c>
      <c r="P11" s="39" t="str">
        <f t="shared" si="0"/>
        <v>kalkfm19va</v>
      </c>
      <c r="Q11" s="40" t="str">
        <f t="shared" si="0"/>
        <v>Kalkulus</v>
      </c>
      <c r="R11" s="38" t="s">
        <v>259</v>
      </c>
      <c r="S11" s="39" t="str">
        <f>A9</f>
        <v>vektorf19va</v>
      </c>
      <c r="T11" s="40" t="str">
        <f>B9</f>
        <v>Vektorszámítás</v>
      </c>
      <c r="U11" s="34" t="s">
        <v>12</v>
      </c>
      <c r="V11" s="34" t="s">
        <v>13</v>
      </c>
      <c r="W11" s="34" t="s">
        <v>371</v>
      </c>
      <c r="X11" s="34" t="s">
        <v>18</v>
      </c>
    </row>
    <row r="12" spans="1:26" ht="13.5" thickBot="1" x14ac:dyDescent="0.25">
      <c r="A12" s="41" t="s">
        <v>21</v>
      </c>
      <c r="B12" s="42" t="s">
        <v>22</v>
      </c>
      <c r="C12" s="43"/>
      <c r="D12" s="44"/>
      <c r="E12" s="45" t="s">
        <v>370</v>
      </c>
      <c r="F12" s="45"/>
      <c r="G12" s="45"/>
      <c r="H12" s="46"/>
      <c r="I12" s="43">
        <v>2</v>
      </c>
      <c r="J12" s="45">
        <v>2</v>
      </c>
      <c r="K12" s="45"/>
      <c r="L12" s="46">
        <v>2</v>
      </c>
      <c r="M12" s="47">
        <v>6</v>
      </c>
      <c r="N12" s="46" t="s">
        <v>472</v>
      </c>
      <c r="O12" s="48" t="s">
        <v>368</v>
      </c>
      <c r="P12" s="49" t="str">
        <f t="shared" si="0"/>
        <v>kalkfm19va</v>
      </c>
      <c r="Q12" s="50" t="str">
        <f t="shared" si="0"/>
        <v>Kalkulus</v>
      </c>
      <c r="R12" s="48"/>
      <c r="S12" s="51"/>
      <c r="T12" s="50"/>
      <c r="U12" s="41" t="s">
        <v>24</v>
      </c>
      <c r="V12" s="41" t="s">
        <v>25</v>
      </c>
      <c r="W12" s="41" t="s">
        <v>372</v>
      </c>
      <c r="X12" s="41" t="s">
        <v>23</v>
      </c>
    </row>
    <row r="13" spans="1:26" s="59" customFormat="1" x14ac:dyDescent="0.2">
      <c r="A13" s="52"/>
      <c r="B13" s="53" t="s">
        <v>373</v>
      </c>
      <c r="C13" s="54">
        <f t="shared" ref="C13:H13" si="1">SUMIF(C7:C12,"=x",$I7:$I12)+SUMIF(C7:C12,"=x",$J7:$J12)+SUMIF(C7:C12,"=x",$K7:$K12)</f>
        <v>12</v>
      </c>
      <c r="D13" s="54">
        <f t="shared" si="1"/>
        <v>6</v>
      </c>
      <c r="E13" s="54">
        <f t="shared" si="1"/>
        <v>4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215">
        <f>SUM(C13:H13)</f>
        <v>22</v>
      </c>
      <c r="J13" s="215"/>
      <c r="K13" s="215"/>
      <c r="L13" s="215"/>
      <c r="M13" s="55"/>
      <c r="N13" s="55"/>
      <c r="O13" s="56"/>
      <c r="P13" s="57"/>
      <c r="Q13" s="57"/>
      <c r="R13" s="56"/>
      <c r="S13" s="57"/>
      <c r="T13" s="57"/>
      <c r="U13" s="58"/>
      <c r="V13" s="58"/>
      <c r="W13" s="58"/>
      <c r="X13" s="58"/>
    </row>
    <row r="14" spans="1:26" s="66" customFormat="1" x14ac:dyDescent="0.2">
      <c r="A14" s="60"/>
      <c r="B14" s="61" t="s">
        <v>374</v>
      </c>
      <c r="C14" s="62">
        <f t="shared" ref="C14:H14" si="2">SUMIF(C7:C12,"=x",$M7:$M12)</f>
        <v>18</v>
      </c>
      <c r="D14" s="62">
        <f t="shared" si="2"/>
        <v>9</v>
      </c>
      <c r="E14" s="62">
        <f t="shared" si="2"/>
        <v>6</v>
      </c>
      <c r="F14" s="62">
        <f t="shared" si="2"/>
        <v>0</v>
      </c>
      <c r="G14" s="62">
        <f t="shared" si="2"/>
        <v>0</v>
      </c>
      <c r="H14" s="62">
        <f t="shared" si="2"/>
        <v>0</v>
      </c>
      <c r="I14" s="209">
        <f>SUM(C14:H14)</f>
        <v>33</v>
      </c>
      <c r="J14" s="209"/>
      <c r="K14" s="209"/>
      <c r="L14" s="209"/>
      <c r="M14" s="63"/>
      <c r="N14" s="63"/>
      <c r="O14" s="64"/>
      <c r="P14" s="65"/>
      <c r="Q14" s="65"/>
      <c r="R14" s="64"/>
      <c r="S14" s="65"/>
      <c r="T14" s="65"/>
      <c r="U14" s="65"/>
      <c r="V14" s="65"/>
      <c r="W14" s="65"/>
      <c r="X14" s="65"/>
    </row>
    <row r="15" spans="1:26" s="66" customFormat="1" x14ac:dyDescent="0.2">
      <c r="A15" s="60"/>
      <c r="B15" s="67" t="s">
        <v>375</v>
      </c>
      <c r="C15" s="68">
        <f>SUMPRODUCT(--(C7:C12="x"),--($N7:$N12="K(5)"))</f>
        <v>2</v>
      </c>
      <c r="D15" s="68">
        <f t="shared" ref="D15:H15" si="3">SUMPRODUCT(--(D7:D12="x"),--($N7:$N12="K(5)"))</f>
        <v>1</v>
      </c>
      <c r="E15" s="68">
        <f t="shared" si="3"/>
        <v>1</v>
      </c>
      <c r="F15" s="68">
        <f t="shared" si="3"/>
        <v>0</v>
      </c>
      <c r="G15" s="68">
        <f t="shared" si="3"/>
        <v>0</v>
      </c>
      <c r="H15" s="68">
        <f t="shared" si="3"/>
        <v>0</v>
      </c>
      <c r="I15" s="210">
        <f>SUM(C15:H15)</f>
        <v>4</v>
      </c>
      <c r="J15" s="210"/>
      <c r="K15" s="210"/>
      <c r="L15" s="210"/>
      <c r="M15" s="69"/>
      <c r="N15" s="69"/>
      <c r="O15" s="64"/>
      <c r="P15" s="65"/>
      <c r="Q15" s="65"/>
      <c r="R15" s="64"/>
      <c r="S15" s="65"/>
      <c r="T15" s="65"/>
      <c r="U15" s="65"/>
      <c r="V15" s="65"/>
      <c r="W15" s="65"/>
      <c r="X15" s="65"/>
    </row>
    <row r="16" spans="1:26" x14ac:dyDescent="0.2">
      <c r="A16" s="70"/>
      <c r="B16" s="70"/>
    </row>
    <row r="17" spans="1:24" ht="13.5" thickBot="1" x14ac:dyDescent="0.25">
      <c r="A17" s="71"/>
      <c r="B17" s="71" t="s">
        <v>376</v>
      </c>
    </row>
    <row r="18" spans="1:24" ht="13.5" thickBot="1" x14ac:dyDescent="0.25">
      <c r="A18" s="41" t="s">
        <v>26</v>
      </c>
      <c r="B18" s="42" t="s">
        <v>27</v>
      </c>
      <c r="C18" s="43" t="s">
        <v>370</v>
      </c>
      <c r="D18" s="44"/>
      <c r="E18" s="45"/>
      <c r="F18" s="45"/>
      <c r="G18" s="45"/>
      <c r="H18" s="46"/>
      <c r="I18" s="43"/>
      <c r="J18" s="45"/>
      <c r="K18" s="45">
        <v>2</v>
      </c>
      <c r="L18" s="46">
        <v>1</v>
      </c>
      <c r="M18" s="47">
        <v>3</v>
      </c>
      <c r="N18" s="46" t="s">
        <v>474</v>
      </c>
      <c r="O18" s="48"/>
      <c r="P18" s="49"/>
      <c r="Q18" s="50"/>
      <c r="R18" s="48"/>
      <c r="S18" s="51"/>
      <c r="T18" s="50"/>
      <c r="U18" s="41" t="s">
        <v>29</v>
      </c>
      <c r="V18" s="41" t="s">
        <v>30</v>
      </c>
      <c r="W18" s="41" t="s">
        <v>377</v>
      </c>
      <c r="X18" s="41" t="s">
        <v>28</v>
      </c>
    </row>
    <row r="19" spans="1:24" ht="13.5" thickBot="1" x14ac:dyDescent="0.25">
      <c r="A19" s="41" t="s">
        <v>31</v>
      </c>
      <c r="B19" s="42" t="s">
        <v>32</v>
      </c>
      <c r="C19" s="43"/>
      <c r="D19" s="45" t="s">
        <v>370</v>
      </c>
      <c r="E19" s="45"/>
      <c r="F19" s="45"/>
      <c r="G19" s="45"/>
      <c r="H19" s="46"/>
      <c r="I19" s="43"/>
      <c r="J19" s="45"/>
      <c r="K19" s="45">
        <v>2</v>
      </c>
      <c r="L19" s="46">
        <v>1</v>
      </c>
      <c r="M19" s="47">
        <v>3</v>
      </c>
      <c r="N19" s="46" t="s">
        <v>474</v>
      </c>
      <c r="O19" s="48"/>
      <c r="P19" s="49"/>
      <c r="Q19" s="50"/>
      <c r="R19" s="48"/>
      <c r="S19" s="51"/>
      <c r="T19" s="50"/>
      <c r="U19" s="41" t="s">
        <v>29</v>
      </c>
      <c r="V19" s="41" t="s">
        <v>30</v>
      </c>
      <c r="W19" s="41" t="s">
        <v>377</v>
      </c>
      <c r="X19" s="41" t="s">
        <v>33</v>
      </c>
    </row>
    <row r="20" spans="1:24" ht="13.5" thickBot="1" x14ac:dyDescent="0.25">
      <c r="A20" s="41" t="s">
        <v>34</v>
      </c>
      <c r="B20" s="42" t="s">
        <v>35</v>
      </c>
      <c r="C20" s="43"/>
      <c r="D20" s="44"/>
      <c r="E20" s="45"/>
      <c r="F20" s="45" t="s">
        <v>370</v>
      </c>
      <c r="G20" s="45"/>
      <c r="H20" s="46"/>
      <c r="I20" s="43"/>
      <c r="J20" s="45"/>
      <c r="K20" s="45">
        <v>2</v>
      </c>
      <c r="L20" s="46">
        <v>1</v>
      </c>
      <c r="M20" s="47">
        <v>3</v>
      </c>
      <c r="N20" s="46" t="s">
        <v>474</v>
      </c>
      <c r="O20" s="48" t="s">
        <v>368</v>
      </c>
      <c r="P20" s="49" t="str">
        <f>A$19</f>
        <v>fiznum1f19la</v>
      </c>
      <c r="Q20" s="50" t="str">
        <f>B$19</f>
        <v>A fizika numerikus módszerei 1</v>
      </c>
      <c r="R20" s="48"/>
      <c r="S20" s="51"/>
      <c r="T20" s="50"/>
      <c r="U20" s="41" t="s">
        <v>336</v>
      </c>
      <c r="V20" s="41" t="s">
        <v>337</v>
      </c>
      <c r="W20" s="41" t="s">
        <v>377</v>
      </c>
      <c r="X20" s="41" t="s">
        <v>36</v>
      </c>
    </row>
    <row r="21" spans="1:24" s="59" customFormat="1" x14ac:dyDescent="0.2">
      <c r="A21" s="52"/>
      <c r="B21" s="53" t="s">
        <v>373</v>
      </c>
      <c r="C21" s="54">
        <f t="shared" ref="C21:H21" si="4">SUMIF(C18:C20,"=x",$I18:$I20)+SUMIF(C18:C20,"=x",$J18:$J20)+SUMIF(C18:C20,"=x",$K18:$K20)</f>
        <v>2</v>
      </c>
      <c r="D21" s="54">
        <f t="shared" si="4"/>
        <v>2</v>
      </c>
      <c r="E21" s="54">
        <f t="shared" si="4"/>
        <v>0</v>
      </c>
      <c r="F21" s="54">
        <f t="shared" si="4"/>
        <v>2</v>
      </c>
      <c r="G21" s="54">
        <f t="shared" si="4"/>
        <v>0</v>
      </c>
      <c r="H21" s="54">
        <f t="shared" si="4"/>
        <v>0</v>
      </c>
      <c r="I21" s="212">
        <f>SUM(C21:H21)</f>
        <v>6</v>
      </c>
      <c r="J21" s="212"/>
      <c r="K21" s="212"/>
      <c r="L21" s="212"/>
      <c r="M21" s="72"/>
      <c r="N21" s="72"/>
      <c r="O21" s="56"/>
      <c r="P21" s="57"/>
      <c r="Q21" s="57"/>
      <c r="R21" s="56"/>
      <c r="S21" s="57"/>
      <c r="T21" s="57"/>
      <c r="U21" s="58"/>
      <c r="V21" s="58"/>
      <c r="W21" s="58"/>
      <c r="X21" s="58"/>
    </row>
    <row r="22" spans="1:24" s="66" customFormat="1" x14ac:dyDescent="0.2">
      <c r="A22" s="60"/>
      <c r="B22" s="61" t="s">
        <v>374</v>
      </c>
      <c r="C22" s="62">
        <f t="shared" ref="C22:H22" si="5">SUMIF(C18:C20,"=x",$M18:$M20)</f>
        <v>3</v>
      </c>
      <c r="D22" s="62">
        <f t="shared" si="5"/>
        <v>3</v>
      </c>
      <c r="E22" s="62">
        <f t="shared" si="5"/>
        <v>0</v>
      </c>
      <c r="F22" s="62">
        <f t="shared" si="5"/>
        <v>3</v>
      </c>
      <c r="G22" s="62">
        <f t="shared" si="5"/>
        <v>0</v>
      </c>
      <c r="H22" s="62">
        <f t="shared" si="5"/>
        <v>0</v>
      </c>
      <c r="I22" s="209">
        <f>SUM(C22:H22)</f>
        <v>9</v>
      </c>
      <c r="J22" s="209"/>
      <c r="K22" s="209"/>
      <c r="L22" s="209"/>
      <c r="M22" s="63"/>
      <c r="N22" s="63"/>
      <c r="O22" s="64"/>
      <c r="P22" s="65"/>
      <c r="Q22" s="65"/>
      <c r="R22" s="64"/>
      <c r="S22" s="65"/>
      <c r="T22" s="65"/>
      <c r="U22" s="65"/>
      <c r="V22" s="65"/>
      <c r="W22" s="65"/>
      <c r="X22" s="65"/>
    </row>
    <row r="23" spans="1:24" s="66" customFormat="1" x14ac:dyDescent="0.2">
      <c r="A23" s="60"/>
      <c r="B23" s="67" t="s">
        <v>375</v>
      </c>
      <c r="C23" s="68">
        <f>SUMPRODUCT(--(C18:C20="x"),--($N18:$N20="K(5)"))</f>
        <v>0</v>
      </c>
      <c r="D23" s="68">
        <f t="shared" ref="D23:H23" si="6">SUMPRODUCT(--(D18:D20="x"),--($N18:$N20="K(5)"))</f>
        <v>0</v>
      </c>
      <c r="E23" s="68">
        <f t="shared" si="6"/>
        <v>0</v>
      </c>
      <c r="F23" s="68">
        <f t="shared" si="6"/>
        <v>0</v>
      </c>
      <c r="G23" s="68">
        <f t="shared" si="6"/>
        <v>0</v>
      </c>
      <c r="H23" s="68">
        <f t="shared" si="6"/>
        <v>0</v>
      </c>
      <c r="I23" s="210">
        <f>SUM(C23:H23)</f>
        <v>0</v>
      </c>
      <c r="J23" s="210"/>
      <c r="K23" s="210"/>
      <c r="L23" s="210"/>
      <c r="M23" s="69"/>
      <c r="N23" s="69"/>
      <c r="O23" s="64"/>
      <c r="P23" s="65"/>
      <c r="Q23" s="65"/>
      <c r="R23" s="64"/>
      <c r="S23" s="65"/>
      <c r="T23" s="65"/>
      <c r="U23" s="65"/>
      <c r="V23" s="65"/>
      <c r="W23" s="65"/>
      <c r="X23" s="65"/>
    </row>
    <row r="24" spans="1:24" x14ac:dyDescent="0.2">
      <c r="A24" s="73"/>
      <c r="B24" s="73"/>
      <c r="N24" s="74"/>
    </row>
    <row r="25" spans="1:24" ht="13.5" thickBot="1" x14ac:dyDescent="0.25">
      <c r="A25" s="13"/>
      <c r="B25" s="13" t="s">
        <v>378</v>
      </c>
    </row>
    <row r="26" spans="1:24" x14ac:dyDescent="0.2">
      <c r="A26" s="17" t="s">
        <v>37</v>
      </c>
      <c r="B26" s="18" t="s">
        <v>38</v>
      </c>
      <c r="C26" s="19" t="s">
        <v>368</v>
      </c>
      <c r="D26" s="20"/>
      <c r="E26" s="20"/>
      <c r="F26" s="20"/>
      <c r="G26" s="20"/>
      <c r="H26" s="21"/>
      <c r="I26" s="19">
        <v>4</v>
      </c>
      <c r="J26" s="20">
        <v>2</v>
      </c>
      <c r="K26" s="20"/>
      <c r="L26" s="21">
        <v>2</v>
      </c>
      <c r="M26" s="19">
        <v>9</v>
      </c>
      <c r="N26" s="21" t="s">
        <v>472</v>
      </c>
      <c r="O26" s="22"/>
      <c r="P26" s="23"/>
      <c r="Q26" s="24"/>
      <c r="R26" s="22"/>
      <c r="S26" s="23"/>
      <c r="T26" s="24"/>
      <c r="U26" s="25" t="s">
        <v>40</v>
      </c>
      <c r="V26" s="25" t="s">
        <v>41</v>
      </c>
      <c r="W26" s="25" t="s">
        <v>379</v>
      </c>
      <c r="X26" s="25" t="s">
        <v>39</v>
      </c>
    </row>
    <row r="27" spans="1:24" ht="13.5" thickBot="1" x14ac:dyDescent="0.25">
      <c r="A27" s="75" t="s">
        <v>42</v>
      </c>
      <c r="B27" s="76" t="s">
        <v>43</v>
      </c>
      <c r="C27" s="77" t="s">
        <v>370</v>
      </c>
      <c r="D27" s="78"/>
      <c r="E27" s="78"/>
      <c r="F27" s="78"/>
      <c r="G27" s="78"/>
      <c r="H27" s="79"/>
      <c r="I27" s="77">
        <v>4</v>
      </c>
      <c r="J27" s="78">
        <v>2</v>
      </c>
      <c r="K27" s="78"/>
      <c r="L27" s="79">
        <v>2</v>
      </c>
      <c r="M27" s="77">
        <v>9</v>
      </c>
      <c r="N27" s="79" t="s">
        <v>472</v>
      </c>
      <c r="O27" s="80"/>
      <c r="P27" s="81"/>
      <c r="Q27" s="82"/>
      <c r="R27" s="80"/>
      <c r="S27" s="81"/>
      <c r="T27" s="82"/>
      <c r="U27" s="83" t="s">
        <v>40</v>
      </c>
      <c r="V27" s="83" t="s">
        <v>41</v>
      </c>
      <c r="W27" s="83" t="s">
        <v>379</v>
      </c>
      <c r="X27" s="83" t="s">
        <v>39</v>
      </c>
    </row>
    <row r="28" spans="1:24" x14ac:dyDescent="0.2">
      <c r="A28" s="17" t="s">
        <v>44</v>
      </c>
      <c r="B28" s="18" t="s">
        <v>45</v>
      </c>
      <c r="C28" s="19"/>
      <c r="D28" s="20" t="s">
        <v>368</v>
      </c>
      <c r="E28" s="20"/>
      <c r="F28" s="20"/>
      <c r="G28" s="20"/>
      <c r="H28" s="21"/>
      <c r="I28" s="19">
        <v>4</v>
      </c>
      <c r="J28" s="20">
        <v>2</v>
      </c>
      <c r="K28" s="20"/>
      <c r="L28" s="21">
        <v>2</v>
      </c>
      <c r="M28" s="19">
        <v>9</v>
      </c>
      <c r="N28" s="21" t="s">
        <v>472</v>
      </c>
      <c r="O28" s="35" t="s">
        <v>259</v>
      </c>
      <c r="P28" s="36" t="str">
        <f>A7</f>
        <v>kalkfm19va</v>
      </c>
      <c r="Q28" s="37" t="str">
        <f>B7</f>
        <v>Kalkulus</v>
      </c>
      <c r="R28" s="22"/>
      <c r="S28" s="23"/>
      <c r="T28" s="24"/>
      <c r="U28" s="25" t="s">
        <v>47</v>
      </c>
      <c r="V28" s="25" t="s">
        <v>48</v>
      </c>
      <c r="W28" s="25" t="s">
        <v>379</v>
      </c>
      <c r="X28" s="25" t="s">
        <v>46</v>
      </c>
    </row>
    <row r="29" spans="1:24" ht="13.5" thickBot="1" x14ac:dyDescent="0.25">
      <c r="A29" s="75" t="s">
        <v>49</v>
      </c>
      <c r="B29" s="76" t="s">
        <v>50</v>
      </c>
      <c r="C29" s="77"/>
      <c r="D29" s="78" t="s">
        <v>370</v>
      </c>
      <c r="E29" s="78"/>
      <c r="F29" s="78"/>
      <c r="G29" s="78"/>
      <c r="H29" s="79"/>
      <c r="I29" s="77">
        <v>4</v>
      </c>
      <c r="J29" s="78">
        <v>2</v>
      </c>
      <c r="K29" s="78"/>
      <c r="L29" s="79">
        <v>2</v>
      </c>
      <c r="M29" s="77">
        <v>9</v>
      </c>
      <c r="N29" s="79" t="s">
        <v>472</v>
      </c>
      <c r="O29" s="84" t="s">
        <v>259</v>
      </c>
      <c r="P29" s="85" t="str">
        <f>A7</f>
        <v>kalkfm19va</v>
      </c>
      <c r="Q29" s="86" t="str">
        <f>B7</f>
        <v>Kalkulus</v>
      </c>
      <c r="R29" s="80"/>
      <c r="S29" s="81"/>
      <c r="T29" s="82"/>
      <c r="U29" s="83" t="s">
        <v>47</v>
      </c>
      <c r="V29" s="83" t="s">
        <v>48</v>
      </c>
      <c r="W29" s="83" t="s">
        <v>379</v>
      </c>
      <c r="X29" s="83" t="s">
        <v>46</v>
      </c>
    </row>
    <row r="30" spans="1:24" x14ac:dyDescent="0.2">
      <c r="A30" s="17" t="s">
        <v>51</v>
      </c>
      <c r="B30" s="18" t="s">
        <v>52</v>
      </c>
      <c r="C30" s="19"/>
      <c r="D30" s="20" t="s">
        <v>368</v>
      </c>
      <c r="E30" s="20"/>
      <c r="F30" s="20"/>
      <c r="G30" s="20"/>
      <c r="H30" s="21"/>
      <c r="I30" s="19">
        <v>4</v>
      </c>
      <c r="J30" s="20">
        <v>2</v>
      </c>
      <c r="K30" s="20"/>
      <c r="L30" s="21">
        <v>2</v>
      </c>
      <c r="M30" s="19">
        <v>9</v>
      </c>
      <c r="N30" s="21" t="s">
        <v>472</v>
      </c>
      <c r="O30" s="35" t="s">
        <v>259</v>
      </c>
      <c r="P30" s="36" t="str">
        <f>A7</f>
        <v>kalkfm19va</v>
      </c>
      <c r="Q30" s="37" t="str">
        <f>B7</f>
        <v>Kalkulus</v>
      </c>
      <c r="R30" s="35" t="s">
        <v>259</v>
      </c>
      <c r="S30" s="36" t="str">
        <f>A27</f>
        <v>mechf19va</v>
      </c>
      <c r="T30" s="37" t="str">
        <f>B27</f>
        <v>Mechanika</v>
      </c>
      <c r="U30" s="25" t="s">
        <v>54</v>
      </c>
      <c r="V30" s="25" t="s">
        <v>55</v>
      </c>
      <c r="W30" s="25" t="s">
        <v>379</v>
      </c>
      <c r="X30" s="25" t="s">
        <v>53</v>
      </c>
    </row>
    <row r="31" spans="1:24" ht="13.5" thickBot="1" x14ac:dyDescent="0.25">
      <c r="A31" s="75" t="s">
        <v>56</v>
      </c>
      <c r="B31" s="76" t="s">
        <v>57</v>
      </c>
      <c r="C31" s="77"/>
      <c r="D31" s="78" t="s">
        <v>370</v>
      </c>
      <c r="E31" s="78"/>
      <c r="F31" s="78"/>
      <c r="G31" s="78"/>
      <c r="H31" s="79"/>
      <c r="I31" s="77">
        <v>4</v>
      </c>
      <c r="J31" s="78">
        <v>2</v>
      </c>
      <c r="K31" s="78"/>
      <c r="L31" s="79">
        <v>2</v>
      </c>
      <c r="M31" s="77">
        <v>9</v>
      </c>
      <c r="N31" s="79" t="s">
        <v>472</v>
      </c>
      <c r="O31" s="84" t="s">
        <v>259</v>
      </c>
      <c r="P31" s="85" t="str">
        <f>A7</f>
        <v>kalkfm19va</v>
      </c>
      <c r="Q31" s="86" t="str">
        <f>B7</f>
        <v>Kalkulus</v>
      </c>
      <c r="R31" s="84" t="s">
        <v>259</v>
      </c>
      <c r="S31" s="85" t="str">
        <f>A27</f>
        <v>mechf19va</v>
      </c>
      <c r="T31" s="86" t="str">
        <f>B27</f>
        <v>Mechanika</v>
      </c>
      <c r="U31" s="83" t="s">
        <v>54</v>
      </c>
      <c r="V31" s="83" t="s">
        <v>55</v>
      </c>
      <c r="W31" s="83" t="s">
        <v>379</v>
      </c>
      <c r="X31" s="83" t="s">
        <v>53</v>
      </c>
    </row>
    <row r="32" spans="1:24" ht="13.5" thickBot="1" x14ac:dyDescent="0.25">
      <c r="A32" s="41" t="s">
        <v>58</v>
      </c>
      <c r="B32" s="42" t="s">
        <v>59</v>
      </c>
      <c r="C32" s="43"/>
      <c r="D32" s="44"/>
      <c r="E32" s="45" t="s">
        <v>370</v>
      </c>
      <c r="F32" s="45"/>
      <c r="G32" s="45"/>
      <c r="H32" s="46"/>
      <c r="I32" s="43">
        <v>3</v>
      </c>
      <c r="J32" s="45">
        <v>1</v>
      </c>
      <c r="K32" s="45"/>
      <c r="L32" s="46">
        <v>2</v>
      </c>
      <c r="M32" s="47">
        <v>6</v>
      </c>
      <c r="N32" s="46" t="s">
        <v>472</v>
      </c>
      <c r="O32" s="48" t="s">
        <v>368</v>
      </c>
      <c r="P32" s="49" t="str">
        <f>A$7</f>
        <v>kalkfm19va</v>
      </c>
      <c r="Q32" s="50" t="str">
        <f>B$7</f>
        <v>Kalkulus</v>
      </c>
      <c r="R32" s="48"/>
      <c r="S32" s="51"/>
      <c r="T32" s="50"/>
      <c r="U32" s="41" t="s">
        <v>61</v>
      </c>
      <c r="V32" s="41" t="s">
        <v>62</v>
      </c>
      <c r="W32" s="41" t="s">
        <v>380</v>
      </c>
      <c r="X32" s="41" t="s">
        <v>60</v>
      </c>
    </row>
    <row r="33" spans="1:24" ht="13.5" thickBot="1" x14ac:dyDescent="0.25">
      <c r="A33" s="41" t="s">
        <v>63</v>
      </c>
      <c r="B33" s="42" t="s">
        <v>64</v>
      </c>
      <c r="C33" s="43"/>
      <c r="D33" s="45"/>
      <c r="E33" s="45"/>
      <c r="F33" s="45" t="s">
        <v>370</v>
      </c>
      <c r="G33" s="45"/>
      <c r="H33" s="46"/>
      <c r="I33" s="43">
        <v>2</v>
      </c>
      <c r="J33" s="45"/>
      <c r="K33" s="45"/>
      <c r="L33" s="46"/>
      <c r="M33" s="43">
        <v>3</v>
      </c>
      <c r="N33" s="46" t="s">
        <v>472</v>
      </c>
      <c r="O33" s="87" t="s">
        <v>368</v>
      </c>
      <c r="P33" s="88" t="str">
        <f>törzsanyag!A$27</f>
        <v>mechf19va</v>
      </c>
      <c r="Q33" s="89" t="str">
        <f>törzsanyag!B$27</f>
        <v>Mechanika</v>
      </c>
      <c r="R33" s="87"/>
      <c r="S33" s="90"/>
      <c r="T33" s="89"/>
      <c r="U33" s="41" t="s">
        <v>66</v>
      </c>
      <c r="V33" s="41" t="s">
        <v>67</v>
      </c>
      <c r="W33" s="41" t="s">
        <v>380</v>
      </c>
      <c r="X33" s="41" t="s">
        <v>65</v>
      </c>
    </row>
    <row r="34" spans="1:24" ht="13.5" thickBot="1" x14ac:dyDescent="0.25">
      <c r="A34" s="41" t="s">
        <v>68</v>
      </c>
      <c r="B34" s="42" t="s">
        <v>69</v>
      </c>
      <c r="C34" s="43"/>
      <c r="D34" s="44"/>
      <c r="E34" s="45"/>
      <c r="F34" s="45" t="s">
        <v>370</v>
      </c>
      <c r="G34" s="45"/>
      <c r="H34" s="46"/>
      <c r="I34" s="43">
        <v>2</v>
      </c>
      <c r="J34" s="45"/>
      <c r="K34" s="45"/>
      <c r="L34" s="46"/>
      <c r="M34" s="47">
        <v>3</v>
      </c>
      <c r="N34" s="46" t="s">
        <v>472</v>
      </c>
      <c r="O34" s="48" t="s">
        <v>368</v>
      </c>
      <c r="P34" s="49" t="str">
        <f>A$31</f>
        <v>hotanf19va</v>
      </c>
      <c r="Q34" s="50" t="str">
        <f>B$31</f>
        <v>Hőtan és folytonos közegek mechanikája</v>
      </c>
      <c r="R34" s="48"/>
      <c r="S34" s="51"/>
      <c r="T34" s="50"/>
      <c r="U34" s="41" t="s">
        <v>338</v>
      </c>
      <c r="V34" s="41" t="s">
        <v>339</v>
      </c>
      <c r="W34" s="41" t="s">
        <v>379</v>
      </c>
      <c r="X34" s="41" t="s">
        <v>70</v>
      </c>
    </row>
    <row r="35" spans="1:24" s="59" customFormat="1" x14ac:dyDescent="0.2">
      <c r="A35" s="52"/>
      <c r="B35" s="53" t="s">
        <v>373</v>
      </c>
      <c r="C35" s="54">
        <f t="shared" ref="C35:H35" si="7">SUMIF(C26:C34,"=x",$I26:$I34)+SUMIF(C26:C34,"=x",$J26:$J34)+SUMIF(C26:C34,"=x",$K26:$K34)</f>
        <v>6</v>
      </c>
      <c r="D35" s="54">
        <f t="shared" si="7"/>
        <v>12</v>
      </c>
      <c r="E35" s="54">
        <f t="shared" si="7"/>
        <v>4</v>
      </c>
      <c r="F35" s="54">
        <f t="shared" si="7"/>
        <v>4</v>
      </c>
      <c r="G35" s="54">
        <f t="shared" si="7"/>
        <v>0</v>
      </c>
      <c r="H35" s="54">
        <f t="shared" si="7"/>
        <v>0</v>
      </c>
      <c r="I35" s="212">
        <f>SUM(C35:H35)</f>
        <v>26</v>
      </c>
      <c r="J35" s="212"/>
      <c r="K35" s="212"/>
      <c r="L35" s="212"/>
      <c r="M35" s="72"/>
      <c r="N35" s="72"/>
      <c r="O35" s="56"/>
      <c r="P35" s="57"/>
      <c r="Q35" s="57"/>
      <c r="R35" s="56"/>
      <c r="S35" s="57"/>
      <c r="T35" s="57"/>
      <c r="U35" s="58"/>
      <c r="V35" s="58"/>
      <c r="W35" s="58"/>
      <c r="X35" s="58"/>
    </row>
    <row r="36" spans="1:24" s="66" customFormat="1" x14ac:dyDescent="0.2">
      <c r="A36" s="60"/>
      <c r="B36" s="61" t="s">
        <v>374</v>
      </c>
      <c r="C36" s="62">
        <f t="shared" ref="C36:H36" si="8">SUMIF(C26:C34,"=x",$M26:$M34)</f>
        <v>9</v>
      </c>
      <c r="D36" s="62">
        <f t="shared" si="8"/>
        <v>18</v>
      </c>
      <c r="E36" s="62">
        <f t="shared" si="8"/>
        <v>6</v>
      </c>
      <c r="F36" s="62">
        <f t="shared" si="8"/>
        <v>6</v>
      </c>
      <c r="G36" s="62">
        <f t="shared" si="8"/>
        <v>0</v>
      </c>
      <c r="H36" s="62">
        <f t="shared" si="8"/>
        <v>0</v>
      </c>
      <c r="I36" s="209">
        <f>SUM(C36:H36)</f>
        <v>39</v>
      </c>
      <c r="J36" s="209"/>
      <c r="K36" s="209"/>
      <c r="L36" s="209"/>
      <c r="M36" s="63"/>
      <c r="N36" s="63"/>
      <c r="O36" s="64"/>
      <c r="P36" s="65"/>
      <c r="Q36" s="65"/>
      <c r="R36" s="64"/>
      <c r="S36" s="65"/>
      <c r="T36" s="65"/>
      <c r="U36" s="65"/>
      <c r="V36" s="65"/>
      <c r="W36" s="65"/>
      <c r="X36" s="65"/>
    </row>
    <row r="37" spans="1:24" s="66" customFormat="1" x14ac:dyDescent="0.2">
      <c r="A37" s="60"/>
      <c r="B37" s="67" t="s">
        <v>375</v>
      </c>
      <c r="C37" s="68">
        <f>SUMPRODUCT(--(C26:C34="x"),--($N26:$N34="K(5)"))</f>
        <v>1</v>
      </c>
      <c r="D37" s="68">
        <f t="shared" ref="D37:H37" si="9">SUMPRODUCT(--(D26:D34="x"),--($N26:$N34="K(5)"))</f>
        <v>2</v>
      </c>
      <c r="E37" s="68">
        <f t="shared" si="9"/>
        <v>1</v>
      </c>
      <c r="F37" s="68">
        <f t="shared" si="9"/>
        <v>2</v>
      </c>
      <c r="G37" s="68">
        <f t="shared" si="9"/>
        <v>0</v>
      </c>
      <c r="H37" s="68">
        <f t="shared" si="9"/>
        <v>0</v>
      </c>
      <c r="I37" s="210">
        <f>SUM(C37:H37)</f>
        <v>6</v>
      </c>
      <c r="J37" s="210"/>
      <c r="K37" s="210"/>
      <c r="L37" s="210"/>
      <c r="M37" s="69"/>
      <c r="N37" s="69"/>
      <c r="O37" s="64"/>
      <c r="P37" s="65"/>
      <c r="Q37" s="65"/>
      <c r="R37" s="64"/>
      <c r="S37" s="65"/>
      <c r="T37" s="65"/>
      <c r="U37" s="65"/>
      <c r="V37" s="65"/>
      <c r="W37" s="65"/>
      <c r="X37" s="65"/>
    </row>
    <row r="38" spans="1:24" s="66" customFormat="1" ht="25.5" customHeight="1" x14ac:dyDescent="0.2">
      <c r="A38" s="211" t="s">
        <v>381</v>
      </c>
      <c r="B38" s="211"/>
      <c r="C38" s="68"/>
      <c r="D38" s="68"/>
      <c r="E38" s="68"/>
      <c r="F38" s="68"/>
      <c r="G38" s="68"/>
      <c r="H38" s="68"/>
      <c r="I38" s="91"/>
      <c r="J38" s="91"/>
      <c r="K38" s="91"/>
      <c r="L38" s="91"/>
      <c r="M38" s="69"/>
      <c r="N38" s="69"/>
      <c r="O38" s="64"/>
      <c r="P38" s="65"/>
      <c r="Q38" s="65"/>
      <c r="R38" s="64"/>
      <c r="S38" s="65"/>
      <c r="T38" s="65"/>
      <c r="U38" s="65"/>
      <c r="V38" s="65"/>
      <c r="W38" s="65"/>
      <c r="X38" s="65"/>
    </row>
    <row r="39" spans="1:24" s="66" customFormat="1" x14ac:dyDescent="0.2">
      <c r="A39" s="60"/>
      <c r="B39" s="60"/>
      <c r="C39" s="62"/>
      <c r="D39" s="62"/>
      <c r="E39" s="62"/>
      <c r="F39" s="62"/>
      <c r="G39" s="62"/>
      <c r="H39" s="62"/>
      <c r="I39" s="63"/>
      <c r="J39" s="63"/>
      <c r="K39" s="63"/>
      <c r="L39" s="63"/>
      <c r="M39" s="92"/>
      <c r="N39" s="93"/>
      <c r="O39" s="64"/>
      <c r="P39" s="65"/>
      <c r="Q39" s="65"/>
      <c r="R39" s="64"/>
      <c r="S39" s="65"/>
      <c r="T39" s="65"/>
      <c r="U39" s="65"/>
      <c r="V39" s="65"/>
      <c r="W39" s="65"/>
      <c r="X39" s="65"/>
    </row>
    <row r="40" spans="1:24" ht="13.5" thickBot="1" x14ac:dyDescent="0.25">
      <c r="A40" s="13"/>
      <c r="B40" s="13" t="s">
        <v>382</v>
      </c>
    </row>
    <row r="41" spans="1:24" ht="13.5" thickBot="1" x14ac:dyDescent="0.25">
      <c r="A41" s="41" t="s">
        <v>73</v>
      </c>
      <c r="B41" s="42" t="s">
        <v>74</v>
      </c>
      <c r="C41" s="43"/>
      <c r="D41" s="45" t="s">
        <v>383</v>
      </c>
      <c r="E41" s="45" t="s">
        <v>370</v>
      </c>
      <c r="F41" s="45"/>
      <c r="G41" s="45"/>
      <c r="H41" s="46"/>
      <c r="I41" s="43"/>
      <c r="J41" s="45"/>
      <c r="K41" s="45">
        <v>4</v>
      </c>
      <c r="L41" s="46">
        <v>1</v>
      </c>
      <c r="M41" s="47">
        <v>6</v>
      </c>
      <c r="N41" s="46" t="s">
        <v>474</v>
      </c>
      <c r="O41" s="48" t="s">
        <v>368</v>
      </c>
      <c r="P41" s="49" t="str">
        <f>A27</f>
        <v>mechf19va</v>
      </c>
      <c r="Q41" s="50" t="str">
        <f>B27</f>
        <v>Mechanika</v>
      </c>
      <c r="R41" s="48"/>
      <c r="S41" s="51"/>
      <c r="T41" s="50"/>
      <c r="U41" s="41" t="s">
        <v>76</v>
      </c>
      <c r="V41" s="41" t="s">
        <v>77</v>
      </c>
      <c r="W41" s="41" t="s">
        <v>377</v>
      </c>
      <c r="X41" s="41" t="s">
        <v>75</v>
      </c>
    </row>
    <row r="42" spans="1:24" ht="13.5" thickBot="1" x14ac:dyDescent="0.25">
      <c r="A42" s="41" t="s">
        <v>78</v>
      </c>
      <c r="B42" s="42" t="s">
        <v>79</v>
      </c>
      <c r="C42" s="43"/>
      <c r="D42" s="44"/>
      <c r="E42" s="45" t="s">
        <v>383</v>
      </c>
      <c r="F42" s="45" t="s">
        <v>370</v>
      </c>
      <c r="G42" s="45"/>
      <c r="H42" s="46"/>
      <c r="I42" s="43"/>
      <c r="J42" s="45"/>
      <c r="K42" s="45">
        <v>4</v>
      </c>
      <c r="L42" s="46">
        <v>1</v>
      </c>
      <c r="M42" s="47">
        <v>6</v>
      </c>
      <c r="N42" s="46" t="s">
        <v>474</v>
      </c>
      <c r="O42" s="48" t="s">
        <v>368</v>
      </c>
      <c r="P42" s="49" t="str">
        <f>A$41</f>
        <v>fizlab1f19la</v>
      </c>
      <c r="Q42" s="50" t="str">
        <f>B$41</f>
        <v>Fizikai alapmérések</v>
      </c>
      <c r="R42" s="48" t="s">
        <v>368</v>
      </c>
      <c r="S42" s="51" t="str">
        <f>A29</f>
        <v>elmagnf19va</v>
      </c>
      <c r="T42" s="50" t="str">
        <f>B29</f>
        <v>Elektromágnesség és optika</v>
      </c>
      <c r="U42" s="41" t="s">
        <v>81</v>
      </c>
      <c r="V42" s="41" t="s">
        <v>82</v>
      </c>
      <c r="W42" s="41" t="s">
        <v>379</v>
      </c>
      <c r="X42" s="41" t="s">
        <v>80</v>
      </c>
    </row>
    <row r="43" spans="1:24" ht="13.5" thickBot="1" x14ac:dyDescent="0.25">
      <c r="A43" s="41" t="s">
        <v>83</v>
      </c>
      <c r="B43" s="42" t="s">
        <v>84</v>
      </c>
      <c r="C43" s="43"/>
      <c r="D43" s="44"/>
      <c r="E43" s="45"/>
      <c r="F43" s="45" t="s">
        <v>383</v>
      </c>
      <c r="G43" s="45" t="s">
        <v>370</v>
      </c>
      <c r="H43" s="46"/>
      <c r="I43" s="43"/>
      <c r="J43" s="45"/>
      <c r="K43" s="45">
        <v>4</v>
      </c>
      <c r="L43" s="46">
        <v>1</v>
      </c>
      <c r="M43" s="47">
        <v>6</v>
      </c>
      <c r="N43" s="46" t="s">
        <v>474</v>
      </c>
      <c r="O43" s="48" t="s">
        <v>368</v>
      </c>
      <c r="P43" s="49" t="str">
        <f>A$42</f>
        <v>fizlab2f19la</v>
      </c>
      <c r="Q43" s="50" t="str">
        <f>B$42</f>
        <v>Klasszikus fizika laboratórium</v>
      </c>
      <c r="R43" s="48" t="s">
        <v>368</v>
      </c>
      <c r="S43" s="51" t="str">
        <f>A$32</f>
        <v>atomreszf19va</v>
      </c>
      <c r="T43" s="50" t="str">
        <f>B$32</f>
        <v>Atomok, atommagok és elemi részecskék fizikája</v>
      </c>
      <c r="U43" s="41" t="s">
        <v>86</v>
      </c>
      <c r="V43" s="41" t="s">
        <v>87</v>
      </c>
      <c r="W43" s="41" t="s">
        <v>372</v>
      </c>
      <c r="X43" s="41" t="s">
        <v>85</v>
      </c>
    </row>
    <row r="44" spans="1:24" s="59" customFormat="1" x14ac:dyDescent="0.2">
      <c r="A44" s="52"/>
      <c r="B44" s="53" t="s">
        <v>373</v>
      </c>
      <c r="C44" s="54">
        <f t="shared" ref="C44:H44" si="10">SUMIF(C41:C43,"=x",$I41:$I43)+SUMIF(C41:C43,"=x",$J41:$J43)+SUMIF(C41:C43,"=x",$K41:$K43)</f>
        <v>0</v>
      </c>
      <c r="D44" s="54">
        <f t="shared" si="10"/>
        <v>0</v>
      </c>
      <c r="E44" s="54">
        <f t="shared" si="10"/>
        <v>4</v>
      </c>
      <c r="F44" s="54">
        <f t="shared" si="10"/>
        <v>4</v>
      </c>
      <c r="G44" s="54">
        <f t="shared" si="10"/>
        <v>4</v>
      </c>
      <c r="H44" s="54">
        <f t="shared" si="10"/>
        <v>0</v>
      </c>
      <c r="I44" s="212">
        <f>SUM(C44:H44)</f>
        <v>12</v>
      </c>
      <c r="J44" s="212"/>
      <c r="K44" s="212"/>
      <c r="L44" s="212"/>
      <c r="M44" s="72"/>
      <c r="N44" s="72"/>
      <c r="O44" s="56"/>
      <c r="P44" s="57"/>
      <c r="Q44" s="57"/>
      <c r="R44" s="56"/>
      <c r="S44" s="57"/>
      <c r="T44" s="57"/>
      <c r="U44" s="58"/>
      <c r="V44" s="58"/>
      <c r="W44" s="58"/>
      <c r="X44" s="58"/>
    </row>
    <row r="45" spans="1:24" s="66" customFormat="1" x14ac:dyDescent="0.2">
      <c r="A45" s="60"/>
      <c r="B45" s="61" t="s">
        <v>374</v>
      </c>
      <c r="C45" s="62">
        <f t="shared" ref="C45:H45" si="11">SUMIF(C41:C43,"=x",$M41:$M43)</f>
        <v>0</v>
      </c>
      <c r="D45" s="62">
        <f t="shared" si="11"/>
        <v>0</v>
      </c>
      <c r="E45" s="62">
        <f t="shared" si="11"/>
        <v>6</v>
      </c>
      <c r="F45" s="62">
        <f t="shared" si="11"/>
        <v>6</v>
      </c>
      <c r="G45" s="62">
        <f t="shared" si="11"/>
        <v>6</v>
      </c>
      <c r="H45" s="62">
        <f t="shared" si="11"/>
        <v>0</v>
      </c>
      <c r="I45" s="209">
        <f>SUM(C45:H45)</f>
        <v>18</v>
      </c>
      <c r="J45" s="209"/>
      <c r="K45" s="209"/>
      <c r="L45" s="209"/>
      <c r="M45" s="63"/>
      <c r="N45" s="63"/>
      <c r="O45" s="64"/>
      <c r="P45" s="65"/>
      <c r="Q45" s="65"/>
      <c r="R45" s="64"/>
      <c r="S45" s="65"/>
      <c r="T45" s="65"/>
      <c r="U45" s="65"/>
      <c r="V45" s="65"/>
      <c r="W45" s="65"/>
      <c r="X45" s="65"/>
    </row>
    <row r="46" spans="1:24" x14ac:dyDescent="0.2">
      <c r="A46" s="70"/>
      <c r="B46" s="67" t="s">
        <v>375</v>
      </c>
      <c r="C46" s="68">
        <f>SUMPRODUCT(--(C41:C43="x"),--($N41:$N43="K(5)"))</f>
        <v>0</v>
      </c>
      <c r="D46" s="68">
        <f t="shared" ref="D46:H46" si="12">SUMPRODUCT(--(D41:D43="x"),--($N41:$N43="K(5)"))</f>
        <v>0</v>
      </c>
      <c r="E46" s="68">
        <f t="shared" si="12"/>
        <v>0</v>
      </c>
      <c r="F46" s="68">
        <f t="shared" si="12"/>
        <v>0</v>
      </c>
      <c r="G46" s="68">
        <f t="shared" si="12"/>
        <v>0</v>
      </c>
      <c r="H46" s="68">
        <f t="shared" si="12"/>
        <v>0</v>
      </c>
      <c r="I46" s="210">
        <f>SUM(C46:H46)</f>
        <v>0</v>
      </c>
      <c r="J46" s="210"/>
      <c r="K46" s="210"/>
      <c r="L46" s="210"/>
      <c r="M46" s="69"/>
      <c r="N46" s="69"/>
    </row>
    <row r="47" spans="1:24" x14ac:dyDescent="0.2">
      <c r="A47" s="70"/>
      <c r="B47" s="70"/>
    </row>
    <row r="48" spans="1:24" ht="13.5" thickBot="1" x14ac:dyDescent="0.25">
      <c r="A48" s="13"/>
      <c r="B48" s="13" t="s">
        <v>384</v>
      </c>
    </row>
    <row r="49" spans="1:24" ht="13.5" thickBot="1" x14ac:dyDescent="0.25">
      <c r="A49" s="41" t="s">
        <v>88</v>
      </c>
      <c r="B49" s="42" t="s">
        <v>89</v>
      </c>
      <c r="C49" s="43"/>
      <c r="D49" s="44"/>
      <c r="E49" s="45" t="s">
        <v>370</v>
      </c>
      <c r="F49" s="45"/>
      <c r="G49" s="45"/>
      <c r="H49" s="46"/>
      <c r="I49" s="43">
        <v>4</v>
      </c>
      <c r="J49" s="45">
        <v>2</v>
      </c>
      <c r="K49" s="45"/>
      <c r="L49" s="46">
        <v>2</v>
      </c>
      <c r="M49" s="47">
        <v>9</v>
      </c>
      <c r="N49" s="46" t="s">
        <v>472</v>
      </c>
      <c r="O49" s="94" t="s">
        <v>259</v>
      </c>
      <c r="P49" s="95" t="str">
        <f>A$11</f>
        <v>matmodszf19va</v>
      </c>
      <c r="Q49" s="96" t="str">
        <f>B$11</f>
        <v>Matematikai módszerek a fizikában</v>
      </c>
      <c r="R49" s="48" t="s">
        <v>368</v>
      </c>
      <c r="S49" s="51" t="str">
        <f>A$27</f>
        <v>mechf19va</v>
      </c>
      <c r="T49" s="50" t="str">
        <f>B$27</f>
        <v>Mechanika</v>
      </c>
      <c r="U49" s="41" t="s">
        <v>91</v>
      </c>
      <c r="V49" s="41" t="s">
        <v>92</v>
      </c>
      <c r="W49" s="41" t="s">
        <v>379</v>
      </c>
      <c r="X49" s="41" t="s">
        <v>90</v>
      </c>
    </row>
    <row r="50" spans="1:24" ht="13.5" thickBot="1" x14ac:dyDescent="0.25">
      <c r="A50" s="41" t="s">
        <v>93</v>
      </c>
      <c r="B50" s="42" t="s">
        <v>94</v>
      </c>
      <c r="C50" s="43"/>
      <c r="D50" s="44"/>
      <c r="E50" s="45"/>
      <c r="F50" s="45" t="s">
        <v>370</v>
      </c>
      <c r="G50" s="45"/>
      <c r="H50" s="46"/>
      <c r="I50" s="43">
        <v>4</v>
      </c>
      <c r="J50" s="45">
        <v>2</v>
      </c>
      <c r="K50" s="45"/>
      <c r="L50" s="46">
        <v>2</v>
      </c>
      <c r="M50" s="47">
        <v>9</v>
      </c>
      <c r="N50" s="46" t="s">
        <v>472</v>
      </c>
      <c r="O50" s="48" t="s">
        <v>368</v>
      </c>
      <c r="P50" s="49" t="str">
        <f>A$11</f>
        <v>matmodszf19va</v>
      </c>
      <c r="Q50" s="50" t="str">
        <f>B$11</f>
        <v>Matematikai módszerek a fizikában</v>
      </c>
      <c r="R50" s="48" t="s">
        <v>368</v>
      </c>
      <c r="S50" s="51" t="str">
        <f>A$29</f>
        <v>elmagnf19va</v>
      </c>
      <c r="T50" s="50" t="str">
        <f>B$29</f>
        <v>Elektromágnesség és optika</v>
      </c>
      <c r="U50" s="41" t="s">
        <v>96</v>
      </c>
      <c r="V50" s="41" t="s">
        <v>97</v>
      </c>
      <c r="W50" s="41" t="s">
        <v>380</v>
      </c>
      <c r="X50" s="41" t="s">
        <v>95</v>
      </c>
    </row>
    <row r="51" spans="1:24" ht="13.5" thickBot="1" x14ac:dyDescent="0.25">
      <c r="A51" s="41" t="s">
        <v>98</v>
      </c>
      <c r="B51" s="42" t="s">
        <v>99</v>
      </c>
      <c r="C51" s="43"/>
      <c r="D51" s="44"/>
      <c r="E51" s="45"/>
      <c r="F51" s="45"/>
      <c r="G51" s="45" t="s">
        <v>370</v>
      </c>
      <c r="H51" s="46"/>
      <c r="I51" s="43">
        <v>4</v>
      </c>
      <c r="J51" s="45">
        <v>2</v>
      </c>
      <c r="K51" s="45"/>
      <c r="L51" s="46">
        <v>2</v>
      </c>
      <c r="M51" s="47">
        <v>9</v>
      </c>
      <c r="N51" s="46" t="s">
        <v>472</v>
      </c>
      <c r="O51" s="97" t="s">
        <v>259</v>
      </c>
      <c r="P51" s="98" t="str">
        <f>A$58</f>
        <v>elmfiz1bf19va</v>
      </c>
      <c r="Q51" s="99" t="str">
        <f>B$58</f>
        <v>Elméleti mechanika B</v>
      </c>
      <c r="R51" s="48" t="s">
        <v>368</v>
      </c>
      <c r="S51" s="51" t="str">
        <f>A$32</f>
        <v>atomreszf19va</v>
      </c>
      <c r="T51" s="50" t="str">
        <f>B$32</f>
        <v>Atomok, atommagok és elemi részecskék fizikája</v>
      </c>
      <c r="U51" s="41" t="s">
        <v>102</v>
      </c>
      <c r="V51" s="41" t="s">
        <v>103</v>
      </c>
      <c r="W51" s="41" t="s">
        <v>371</v>
      </c>
      <c r="X51" s="41" t="s">
        <v>100</v>
      </c>
    </row>
    <row r="52" spans="1:24" ht="13.5" thickBot="1" x14ac:dyDescent="0.25">
      <c r="A52" s="41" t="s">
        <v>104</v>
      </c>
      <c r="B52" s="42" t="s">
        <v>105</v>
      </c>
      <c r="C52" s="43"/>
      <c r="D52" s="44"/>
      <c r="E52" s="45"/>
      <c r="F52" s="45"/>
      <c r="G52" s="45"/>
      <c r="H52" s="46" t="s">
        <v>370</v>
      </c>
      <c r="I52" s="43">
        <v>4</v>
      </c>
      <c r="J52" s="45">
        <v>2</v>
      </c>
      <c r="K52" s="45"/>
      <c r="L52" s="46">
        <v>2</v>
      </c>
      <c r="M52" s="47">
        <v>9</v>
      </c>
      <c r="N52" s="46" t="s">
        <v>472</v>
      </c>
      <c r="O52" s="48" t="s">
        <v>368</v>
      </c>
      <c r="P52" s="49" t="str">
        <f>A$12</f>
        <v>valszamf19va</v>
      </c>
      <c r="Q52" s="50" t="str">
        <f>B$12</f>
        <v>Valószínűségszámítás és statisztika a fizikában</v>
      </c>
      <c r="R52" s="97" t="s">
        <v>259</v>
      </c>
      <c r="S52" s="100" t="str">
        <f>A$60</f>
        <v>elmfiz3bf19va</v>
      </c>
      <c r="T52" s="99" t="str">
        <f>B$60</f>
        <v>Kvantummechanika B</v>
      </c>
      <c r="U52" s="41" t="s">
        <v>108</v>
      </c>
      <c r="V52" s="41" t="s">
        <v>109</v>
      </c>
      <c r="W52" s="41" t="s">
        <v>377</v>
      </c>
      <c r="X52" s="41" t="s">
        <v>106</v>
      </c>
    </row>
    <row r="53" spans="1:24" s="59" customFormat="1" x14ac:dyDescent="0.2">
      <c r="A53" s="52"/>
      <c r="B53" s="53" t="s">
        <v>373</v>
      </c>
      <c r="C53" s="54">
        <f t="shared" ref="C53:H53" si="13">SUMIF(C49:C52,"=x",$I49:$I52)+SUMIF(C49:C52,"=x",$J49:$J52)+SUMIF(C49:C52,"=x",$K49:$K52)</f>
        <v>0</v>
      </c>
      <c r="D53" s="54">
        <f t="shared" si="13"/>
        <v>0</v>
      </c>
      <c r="E53" s="54">
        <f t="shared" si="13"/>
        <v>6</v>
      </c>
      <c r="F53" s="54">
        <f t="shared" si="13"/>
        <v>6</v>
      </c>
      <c r="G53" s="54">
        <f t="shared" si="13"/>
        <v>6</v>
      </c>
      <c r="H53" s="54">
        <f t="shared" si="13"/>
        <v>6</v>
      </c>
      <c r="I53" s="212">
        <f>SUM(C53:H53)</f>
        <v>24</v>
      </c>
      <c r="J53" s="212"/>
      <c r="K53" s="212"/>
      <c r="L53" s="212"/>
      <c r="M53" s="72"/>
      <c r="N53" s="72"/>
      <c r="O53" s="56"/>
      <c r="P53" s="57"/>
      <c r="Q53" s="57"/>
      <c r="R53" s="56"/>
      <c r="S53" s="57"/>
      <c r="T53" s="57"/>
      <c r="U53" s="58"/>
      <c r="V53" s="58"/>
      <c r="W53" s="58"/>
      <c r="X53" s="58"/>
    </row>
    <row r="54" spans="1:24" s="66" customFormat="1" x14ac:dyDescent="0.2">
      <c r="A54" s="60"/>
      <c r="B54" s="61" t="s">
        <v>374</v>
      </c>
      <c r="C54" s="62">
        <f t="shared" ref="C54:H54" si="14">SUMIF(C49:C52,"=x",$M49:$M52)</f>
        <v>0</v>
      </c>
      <c r="D54" s="62">
        <f t="shared" si="14"/>
        <v>0</v>
      </c>
      <c r="E54" s="62">
        <f t="shared" si="14"/>
        <v>9</v>
      </c>
      <c r="F54" s="62">
        <f t="shared" si="14"/>
        <v>9</v>
      </c>
      <c r="G54" s="62">
        <f t="shared" si="14"/>
        <v>9</v>
      </c>
      <c r="H54" s="62">
        <f t="shared" si="14"/>
        <v>9</v>
      </c>
      <c r="I54" s="209">
        <f>SUM(C54:H54)</f>
        <v>36</v>
      </c>
      <c r="J54" s="209"/>
      <c r="K54" s="209"/>
      <c r="L54" s="209"/>
      <c r="M54" s="63"/>
      <c r="N54" s="63"/>
      <c r="O54" s="64"/>
      <c r="P54" s="65"/>
      <c r="Q54" s="65"/>
      <c r="R54" s="64"/>
      <c r="S54" s="65"/>
      <c r="T54" s="65"/>
      <c r="U54" s="65"/>
      <c r="V54" s="65"/>
      <c r="W54" s="65"/>
      <c r="X54" s="65"/>
    </row>
    <row r="55" spans="1:24" x14ac:dyDescent="0.2">
      <c r="A55" s="70"/>
      <c r="B55" s="67" t="s">
        <v>375</v>
      </c>
      <c r="C55" s="68">
        <f>SUMPRODUCT(--(C49:C52="x"),--($N49:$N52="K(5)"))</f>
        <v>0</v>
      </c>
      <c r="D55" s="68">
        <f t="shared" ref="D55:H55" si="15">SUMPRODUCT(--(D49:D52="x"),--($N49:$N52="K(5)"))</f>
        <v>0</v>
      </c>
      <c r="E55" s="68">
        <f t="shared" si="15"/>
        <v>1</v>
      </c>
      <c r="F55" s="68">
        <f t="shared" si="15"/>
        <v>1</v>
      </c>
      <c r="G55" s="68">
        <f t="shared" si="15"/>
        <v>1</v>
      </c>
      <c r="H55" s="68">
        <f t="shared" si="15"/>
        <v>1</v>
      </c>
      <c r="I55" s="210">
        <f>SUM(C55:H55)</f>
        <v>4</v>
      </c>
      <c r="J55" s="210"/>
      <c r="K55" s="210"/>
      <c r="L55" s="210"/>
      <c r="M55" s="69"/>
      <c r="N55" s="69"/>
    </row>
    <row r="56" spans="1:24" x14ac:dyDescent="0.2">
      <c r="A56" s="70"/>
      <c r="B56" s="70"/>
    </row>
    <row r="57" spans="1:24" ht="13.5" thickBot="1" x14ac:dyDescent="0.25">
      <c r="A57" s="13"/>
      <c r="B57" s="13" t="s">
        <v>385</v>
      </c>
    </row>
    <row r="58" spans="1:24" ht="13.5" thickBot="1" x14ac:dyDescent="0.25">
      <c r="A58" s="41" t="s">
        <v>101</v>
      </c>
      <c r="B58" s="42" t="s">
        <v>110</v>
      </c>
      <c r="C58" s="43"/>
      <c r="D58" s="44"/>
      <c r="E58" s="45" t="s">
        <v>370</v>
      </c>
      <c r="F58" s="45"/>
      <c r="G58" s="45"/>
      <c r="H58" s="46"/>
      <c r="I58" s="43">
        <v>2</v>
      </c>
      <c r="J58" s="45">
        <v>2</v>
      </c>
      <c r="K58" s="45"/>
      <c r="L58" s="46">
        <v>1</v>
      </c>
      <c r="M58" s="47">
        <v>5</v>
      </c>
      <c r="N58" s="46" t="s">
        <v>472</v>
      </c>
      <c r="O58" s="94" t="s">
        <v>259</v>
      </c>
      <c r="P58" s="95" t="str">
        <f>A$11</f>
        <v>matmodszf19va</v>
      </c>
      <c r="Q58" s="96" t="str">
        <f>B$11</f>
        <v>Matematikai módszerek a fizikában</v>
      </c>
      <c r="R58" s="48" t="s">
        <v>368</v>
      </c>
      <c r="S58" s="51" t="str">
        <f>A$27</f>
        <v>mechf19va</v>
      </c>
      <c r="T58" s="50" t="str">
        <f>B$27</f>
        <v>Mechanika</v>
      </c>
      <c r="U58" s="41" t="s">
        <v>112</v>
      </c>
      <c r="V58" s="41" t="s">
        <v>113</v>
      </c>
      <c r="W58" s="41" t="s">
        <v>371</v>
      </c>
      <c r="X58" s="41" t="s">
        <v>111</v>
      </c>
    </row>
    <row r="59" spans="1:24" ht="13.5" thickBot="1" x14ac:dyDescent="0.25">
      <c r="A59" s="41" t="s">
        <v>114</v>
      </c>
      <c r="B59" s="42" t="s">
        <v>115</v>
      </c>
      <c r="C59" s="43"/>
      <c r="D59" s="44"/>
      <c r="E59" s="45"/>
      <c r="F59" s="45" t="s">
        <v>370</v>
      </c>
      <c r="G59" s="45"/>
      <c r="H59" s="46"/>
      <c r="I59" s="43">
        <v>2</v>
      </c>
      <c r="J59" s="45">
        <v>2</v>
      </c>
      <c r="K59" s="45"/>
      <c r="L59" s="46">
        <v>1</v>
      </c>
      <c r="M59" s="47">
        <v>5</v>
      </c>
      <c r="N59" s="46" t="s">
        <v>472</v>
      </c>
      <c r="O59" s="48" t="s">
        <v>368</v>
      </c>
      <c r="P59" s="49" t="str">
        <f>A$11</f>
        <v>matmodszf19va</v>
      </c>
      <c r="Q59" s="50" t="str">
        <f>B$11</f>
        <v>Matematikai módszerek a fizikában</v>
      </c>
      <c r="R59" s="48" t="s">
        <v>368</v>
      </c>
      <c r="S59" s="51" t="str">
        <f>A$29</f>
        <v>elmagnf19va</v>
      </c>
      <c r="T59" s="50" t="str">
        <f>B$29</f>
        <v>Elektromágnesség és optika</v>
      </c>
      <c r="U59" s="41" t="s">
        <v>117</v>
      </c>
      <c r="V59" s="41" t="s">
        <v>118</v>
      </c>
      <c r="W59" s="41" t="s">
        <v>371</v>
      </c>
      <c r="X59" s="41" t="s">
        <v>116</v>
      </c>
    </row>
    <row r="60" spans="1:24" ht="13.5" thickBot="1" x14ac:dyDescent="0.25">
      <c r="A60" s="41" t="s">
        <v>107</v>
      </c>
      <c r="B60" s="42" t="s">
        <v>119</v>
      </c>
      <c r="C60" s="43"/>
      <c r="D60" s="44"/>
      <c r="E60" s="45"/>
      <c r="F60" s="45"/>
      <c r="G60" s="45" t="s">
        <v>370</v>
      </c>
      <c r="H60" s="46"/>
      <c r="I60" s="43">
        <v>2</v>
      </c>
      <c r="J60" s="45">
        <v>2</v>
      </c>
      <c r="K60" s="45"/>
      <c r="L60" s="46">
        <v>1</v>
      </c>
      <c r="M60" s="47">
        <v>5</v>
      </c>
      <c r="N60" s="46" t="s">
        <v>472</v>
      </c>
      <c r="O60" s="97" t="s">
        <v>259</v>
      </c>
      <c r="P60" s="98" t="str">
        <f>A$58</f>
        <v>elmfiz1bf19va</v>
      </c>
      <c r="Q60" s="99" t="str">
        <f>B$58</f>
        <v>Elméleti mechanika B</v>
      </c>
      <c r="R60" s="48" t="s">
        <v>368</v>
      </c>
      <c r="S60" s="51" t="str">
        <f>A$32</f>
        <v>atomreszf19va</v>
      </c>
      <c r="T60" s="50" t="str">
        <f>B$32</f>
        <v>Atomok, atommagok és elemi részecskék fizikája</v>
      </c>
      <c r="U60" s="41" t="s">
        <v>102</v>
      </c>
      <c r="V60" s="41" t="s">
        <v>103</v>
      </c>
      <c r="W60" s="41" t="s">
        <v>371</v>
      </c>
      <c r="X60" s="41" t="s">
        <v>120</v>
      </c>
    </row>
    <row r="61" spans="1:24" ht="13.5" thickBot="1" x14ac:dyDescent="0.25">
      <c r="A61" s="41" t="s">
        <v>121</v>
      </c>
      <c r="B61" s="42" t="s">
        <v>122</v>
      </c>
      <c r="C61" s="43"/>
      <c r="D61" s="44"/>
      <c r="E61" s="45"/>
      <c r="F61" s="45"/>
      <c r="G61" s="45"/>
      <c r="H61" s="46" t="s">
        <v>370</v>
      </c>
      <c r="I61" s="43">
        <v>2</v>
      </c>
      <c r="J61" s="45">
        <v>2</v>
      </c>
      <c r="K61" s="45"/>
      <c r="L61" s="46">
        <v>1</v>
      </c>
      <c r="M61" s="47">
        <v>5</v>
      </c>
      <c r="N61" s="46" t="s">
        <v>472</v>
      </c>
      <c r="O61" s="48" t="s">
        <v>368</v>
      </c>
      <c r="P61" s="49" t="str">
        <f>A$12</f>
        <v>valszamf19va</v>
      </c>
      <c r="Q61" s="50" t="str">
        <f>B$12</f>
        <v>Valószínűségszámítás és statisztika a fizikában</v>
      </c>
      <c r="R61" s="97" t="s">
        <v>259</v>
      </c>
      <c r="S61" s="100" t="str">
        <f>A$60</f>
        <v>elmfiz3bf19va</v>
      </c>
      <c r="T61" s="99" t="str">
        <f>B$60</f>
        <v>Kvantummechanika B</v>
      </c>
      <c r="U61" s="41" t="s">
        <v>124</v>
      </c>
      <c r="V61" s="41" t="s">
        <v>125</v>
      </c>
      <c r="W61" s="41" t="s">
        <v>372</v>
      </c>
      <c r="X61" s="41" t="s">
        <v>123</v>
      </c>
    </row>
    <row r="62" spans="1:24" s="59" customFormat="1" x14ac:dyDescent="0.2">
      <c r="A62" s="52"/>
      <c r="B62" s="53" t="s">
        <v>373</v>
      </c>
      <c r="C62" s="54">
        <f t="shared" ref="C62:H62" si="16">SUMIF(C58:C61,"=x",$I58:$I61)+SUMIF(C58:C61,"=x",$J58:$J61)+SUMIF(C58:C61,"=x",$K58:$K61)</f>
        <v>0</v>
      </c>
      <c r="D62" s="54">
        <f t="shared" si="16"/>
        <v>0</v>
      </c>
      <c r="E62" s="54">
        <f t="shared" si="16"/>
        <v>4</v>
      </c>
      <c r="F62" s="54">
        <f t="shared" si="16"/>
        <v>4</v>
      </c>
      <c r="G62" s="54">
        <f t="shared" si="16"/>
        <v>4</v>
      </c>
      <c r="H62" s="54">
        <f t="shared" si="16"/>
        <v>4</v>
      </c>
      <c r="I62" s="212">
        <f>SUM(C62:H62)</f>
        <v>16</v>
      </c>
      <c r="J62" s="212"/>
      <c r="K62" s="212"/>
      <c r="L62" s="212"/>
      <c r="M62" s="72"/>
      <c r="N62" s="72"/>
      <c r="O62" s="56"/>
      <c r="P62" s="57"/>
      <c r="Q62" s="57"/>
      <c r="R62" s="56"/>
      <c r="S62" s="57"/>
      <c r="T62" s="57"/>
      <c r="U62" s="58"/>
      <c r="V62" s="58"/>
      <c r="W62" s="58"/>
      <c r="X62" s="58"/>
    </row>
    <row r="63" spans="1:24" s="66" customFormat="1" x14ac:dyDescent="0.2">
      <c r="A63" s="60"/>
      <c r="B63" s="61" t="s">
        <v>374</v>
      </c>
      <c r="C63" s="62">
        <f t="shared" ref="C63:H63" si="17">SUMIF(C58:C61,"=x",$M58:$M61)</f>
        <v>0</v>
      </c>
      <c r="D63" s="62">
        <f t="shared" si="17"/>
        <v>0</v>
      </c>
      <c r="E63" s="62">
        <f t="shared" si="17"/>
        <v>5</v>
      </c>
      <c r="F63" s="62">
        <f t="shared" si="17"/>
        <v>5</v>
      </c>
      <c r="G63" s="62">
        <f t="shared" si="17"/>
        <v>5</v>
      </c>
      <c r="H63" s="62">
        <f t="shared" si="17"/>
        <v>5</v>
      </c>
      <c r="I63" s="209">
        <f>SUM(C63:H63)</f>
        <v>20</v>
      </c>
      <c r="J63" s="209"/>
      <c r="K63" s="209"/>
      <c r="L63" s="209"/>
      <c r="M63" s="63"/>
      <c r="N63" s="63"/>
      <c r="O63" s="64"/>
      <c r="P63" s="65"/>
      <c r="Q63" s="65"/>
      <c r="R63" s="64"/>
      <c r="S63" s="65"/>
      <c r="T63" s="65"/>
      <c r="U63" s="65"/>
      <c r="V63" s="65"/>
      <c r="W63" s="65"/>
      <c r="X63" s="65"/>
    </row>
    <row r="64" spans="1:24" s="66" customFormat="1" x14ac:dyDescent="0.2">
      <c r="A64" s="60"/>
      <c r="B64" s="67" t="s">
        <v>375</v>
      </c>
      <c r="C64" s="68">
        <f>SUMPRODUCT(--(C58:C61="x"),--($N58:$N61="K(5)"))</f>
        <v>0</v>
      </c>
      <c r="D64" s="68">
        <f t="shared" ref="D64:H64" si="18">SUMPRODUCT(--(D58:D61="x"),--($N58:$N61="K(5)"))</f>
        <v>0</v>
      </c>
      <c r="E64" s="68">
        <f t="shared" si="18"/>
        <v>1</v>
      </c>
      <c r="F64" s="68">
        <f t="shared" si="18"/>
        <v>1</v>
      </c>
      <c r="G64" s="68">
        <f t="shared" si="18"/>
        <v>1</v>
      </c>
      <c r="H64" s="68">
        <f t="shared" si="18"/>
        <v>1</v>
      </c>
      <c r="I64" s="210">
        <f>SUM(C64:H64)</f>
        <v>4</v>
      </c>
      <c r="J64" s="210"/>
      <c r="K64" s="210"/>
      <c r="L64" s="210"/>
      <c r="M64" s="69"/>
      <c r="N64" s="69"/>
      <c r="O64" s="64"/>
      <c r="P64" s="65"/>
      <c r="Q64" s="65"/>
      <c r="R64" s="64"/>
      <c r="S64" s="65"/>
      <c r="T64" s="65"/>
      <c r="U64" s="65"/>
      <c r="V64" s="65"/>
      <c r="W64" s="65"/>
      <c r="X64" s="65"/>
    </row>
    <row r="65" spans="1:28" s="66" customFormat="1" x14ac:dyDescent="0.2">
      <c r="A65" s="60"/>
      <c r="B65" s="67"/>
      <c r="C65" s="68"/>
      <c r="D65" s="68"/>
      <c r="E65" s="68"/>
      <c r="F65" s="68"/>
      <c r="G65" s="68"/>
      <c r="H65" s="68"/>
      <c r="I65" s="91"/>
      <c r="J65" s="91"/>
      <c r="K65" s="91"/>
      <c r="L65" s="91"/>
      <c r="M65" s="69"/>
      <c r="N65" s="69"/>
      <c r="O65" s="64"/>
      <c r="P65" s="65"/>
      <c r="Q65" s="65"/>
      <c r="R65" s="64"/>
      <c r="S65" s="65"/>
      <c r="T65" s="65"/>
      <c r="U65" s="65"/>
      <c r="V65" s="65"/>
      <c r="W65" s="65"/>
      <c r="X65" s="65"/>
    </row>
    <row r="66" spans="1:28" s="10" customFormat="1" ht="13.5" thickBot="1" x14ac:dyDescent="0.25">
      <c r="A66" s="101"/>
      <c r="B66" s="101" t="s">
        <v>386</v>
      </c>
      <c r="C66" s="9"/>
      <c r="D66" s="9"/>
      <c r="E66" s="9"/>
      <c r="F66" s="9"/>
      <c r="G66" s="9"/>
      <c r="H66" s="9"/>
      <c r="M66" s="102"/>
      <c r="O66" s="9"/>
      <c r="P66" s="103"/>
      <c r="Q66" s="103"/>
      <c r="R66" s="9"/>
      <c r="S66" s="103"/>
      <c r="T66" s="103"/>
      <c r="U66" s="103"/>
      <c r="V66" s="103"/>
      <c r="W66" s="103"/>
      <c r="X66" s="103"/>
    </row>
    <row r="67" spans="1:28" ht="13.5" thickBot="1" x14ac:dyDescent="0.25">
      <c r="A67" s="207" t="s">
        <v>477</v>
      </c>
      <c r="B67" s="42" t="s">
        <v>126</v>
      </c>
      <c r="C67" s="43"/>
      <c r="D67" s="45"/>
      <c r="E67" s="104"/>
      <c r="F67" s="45"/>
      <c r="G67" s="104"/>
      <c r="H67" s="46" t="s">
        <v>370</v>
      </c>
      <c r="I67" s="43"/>
      <c r="J67" s="45"/>
      <c r="K67" s="45"/>
      <c r="L67" s="46">
        <v>5</v>
      </c>
      <c r="M67" s="47">
        <v>10</v>
      </c>
      <c r="N67" s="46" t="s">
        <v>474</v>
      </c>
      <c r="O67" s="48" t="s">
        <v>368</v>
      </c>
      <c r="P67" s="49" t="str">
        <f>A58</f>
        <v>elmfiz1bf19va</v>
      </c>
      <c r="Q67" s="49" t="str">
        <f>B58</f>
        <v>Elméleti mechanika B</v>
      </c>
      <c r="R67" s="48"/>
      <c r="S67" s="51"/>
      <c r="T67" s="50"/>
      <c r="U67" s="41" t="s">
        <v>102</v>
      </c>
      <c r="V67" s="41" t="s">
        <v>103</v>
      </c>
      <c r="W67" s="41" t="s">
        <v>387</v>
      </c>
      <c r="X67" s="41" t="s">
        <v>127</v>
      </c>
    </row>
    <row r="68" spans="1:28" s="59" customFormat="1" x14ac:dyDescent="0.2">
      <c r="A68" s="52"/>
      <c r="B68" s="53" t="s">
        <v>373</v>
      </c>
      <c r="C68" s="54">
        <f t="shared" ref="C68:H68" si="19">SUMIF(C67,"=x",$I67)+SUMIF(C67,"=x",$J67)+SUMIF(C67,"=x",$K67)</f>
        <v>0</v>
      </c>
      <c r="D68" s="54">
        <f t="shared" si="19"/>
        <v>0</v>
      </c>
      <c r="E68" s="54">
        <f t="shared" si="19"/>
        <v>0</v>
      </c>
      <c r="F68" s="54">
        <f t="shared" si="19"/>
        <v>0</v>
      </c>
      <c r="G68" s="54">
        <f t="shared" si="19"/>
        <v>0</v>
      </c>
      <c r="H68" s="54">
        <f t="shared" si="19"/>
        <v>0</v>
      </c>
      <c r="I68" s="212">
        <f>SUM(C68:H68)</f>
        <v>0</v>
      </c>
      <c r="J68" s="212"/>
      <c r="K68" s="212"/>
      <c r="L68" s="212"/>
      <c r="M68" s="72"/>
      <c r="N68" s="72"/>
      <c r="O68" s="105"/>
      <c r="P68" s="106"/>
      <c r="Q68" s="106"/>
      <c r="R68" s="105"/>
      <c r="S68" s="106"/>
      <c r="T68" s="106"/>
      <c r="U68" s="58"/>
      <c r="V68" s="58"/>
      <c r="W68" s="58"/>
      <c r="X68" s="58"/>
    </row>
    <row r="69" spans="1:28" s="66" customFormat="1" x14ac:dyDescent="0.2">
      <c r="A69" s="60"/>
      <c r="B69" s="61" t="s">
        <v>374</v>
      </c>
      <c r="C69" s="62">
        <f t="shared" ref="C69:H69" si="20">SUMIF(C67,"=x",$M67)</f>
        <v>0</v>
      </c>
      <c r="D69" s="62">
        <f t="shared" si="20"/>
        <v>0</v>
      </c>
      <c r="E69" s="62">
        <f t="shared" si="20"/>
        <v>0</v>
      </c>
      <c r="F69" s="62">
        <f t="shared" si="20"/>
        <v>0</v>
      </c>
      <c r="G69" s="62">
        <f t="shared" si="20"/>
        <v>0</v>
      </c>
      <c r="H69" s="62">
        <f t="shared" si="20"/>
        <v>10</v>
      </c>
      <c r="I69" s="209">
        <f>SUM(C69:H69)</f>
        <v>10</v>
      </c>
      <c r="J69" s="209"/>
      <c r="K69" s="209"/>
      <c r="L69" s="209"/>
      <c r="M69" s="63"/>
      <c r="N69" s="63"/>
      <c r="O69" s="107"/>
      <c r="P69" s="108"/>
      <c r="Q69" s="108"/>
      <c r="R69" s="107"/>
      <c r="S69" s="108"/>
      <c r="T69" s="108"/>
      <c r="U69" s="65"/>
      <c r="V69" s="65"/>
      <c r="W69" s="65"/>
      <c r="X69" s="65"/>
    </row>
    <row r="70" spans="1:28" s="66" customFormat="1" x14ac:dyDescent="0.2">
      <c r="A70" s="60"/>
      <c r="B70" s="67" t="s">
        <v>375</v>
      </c>
      <c r="C70" s="68">
        <f>SUMPRODUCT(--(C67:C67="x"),--($N67:$N67="K(5)"))</f>
        <v>0</v>
      </c>
      <c r="D70" s="68">
        <f t="shared" ref="D70:H70" si="21">SUMPRODUCT(--(D67:D67="x"),--($N67:$N67="K(5)"))</f>
        <v>0</v>
      </c>
      <c r="E70" s="68">
        <f t="shared" si="21"/>
        <v>0</v>
      </c>
      <c r="F70" s="68">
        <f t="shared" si="21"/>
        <v>0</v>
      </c>
      <c r="G70" s="68">
        <f t="shared" si="21"/>
        <v>0</v>
      </c>
      <c r="H70" s="68">
        <f t="shared" si="21"/>
        <v>0</v>
      </c>
      <c r="I70" s="210">
        <f>SUM(C70:H70)</f>
        <v>0</v>
      </c>
      <c r="J70" s="210"/>
      <c r="K70" s="210"/>
      <c r="L70" s="210"/>
      <c r="M70" s="69"/>
      <c r="N70" s="69"/>
      <c r="O70" s="107"/>
      <c r="P70" s="108"/>
      <c r="Q70" s="108"/>
      <c r="R70" s="107"/>
      <c r="S70" s="108"/>
      <c r="T70" s="108"/>
      <c r="U70" s="65"/>
      <c r="V70" s="65"/>
      <c r="W70" s="65"/>
      <c r="X70" s="65"/>
    </row>
    <row r="71" spans="1:28" s="66" customFormat="1" x14ac:dyDescent="0.2">
      <c r="A71" s="60"/>
      <c r="B71" s="67"/>
      <c r="C71" s="68"/>
      <c r="D71" s="68"/>
      <c r="E71" s="68"/>
      <c r="F71" s="68"/>
      <c r="G71" s="68"/>
      <c r="H71" s="68"/>
      <c r="I71" s="91"/>
      <c r="J71" s="91"/>
      <c r="K71" s="91"/>
      <c r="L71" s="91"/>
      <c r="M71" s="69"/>
      <c r="N71" s="69"/>
      <c r="O71" s="107"/>
      <c r="P71" s="108"/>
      <c r="Q71" s="108"/>
      <c r="R71" s="107"/>
      <c r="S71" s="108"/>
      <c r="T71" s="108"/>
      <c r="U71" s="65"/>
      <c r="V71" s="65"/>
      <c r="W71" s="65"/>
      <c r="X71" s="65"/>
    </row>
    <row r="72" spans="1:28" ht="13.5" thickBot="1" x14ac:dyDescent="0.25">
      <c r="A72" s="73"/>
      <c r="B72" s="71" t="s">
        <v>419</v>
      </c>
      <c r="N72" s="74"/>
    </row>
    <row r="73" spans="1:28" ht="13.5" thickBot="1" x14ac:dyDescent="0.25">
      <c r="A73" s="73"/>
      <c r="B73" s="42" t="s">
        <v>420</v>
      </c>
      <c r="M73" s="198">
        <v>22</v>
      </c>
      <c r="N73" s="74"/>
      <c r="X73" s="42" t="s">
        <v>467</v>
      </c>
    </row>
    <row r="74" spans="1:28" ht="13.5" thickBot="1" x14ac:dyDescent="0.25">
      <c r="A74" s="73"/>
      <c r="B74" s="42" t="s">
        <v>421</v>
      </c>
      <c r="M74" s="198">
        <v>9</v>
      </c>
      <c r="N74" s="74"/>
      <c r="X74" s="42" t="s">
        <v>467</v>
      </c>
    </row>
    <row r="75" spans="1:28" ht="13.5" thickBot="1" x14ac:dyDescent="0.25">
      <c r="A75" s="73"/>
      <c r="B75" s="42" t="s">
        <v>422</v>
      </c>
      <c r="M75" s="198">
        <v>20</v>
      </c>
      <c r="N75" s="74"/>
      <c r="X75" s="42" t="s">
        <v>467</v>
      </c>
    </row>
    <row r="76" spans="1:28" ht="13.5" thickBot="1" x14ac:dyDescent="0.25">
      <c r="A76" s="73"/>
      <c r="B76" s="199"/>
      <c r="M76" s="200"/>
      <c r="N76" s="74"/>
    </row>
    <row r="77" spans="1:28" ht="13.5" thickBot="1" x14ac:dyDescent="0.25">
      <c r="A77" s="233" t="s">
        <v>482</v>
      </c>
      <c r="B77" s="199"/>
      <c r="M77" s="200"/>
      <c r="N77" s="74"/>
    </row>
    <row r="78" spans="1:28" x14ac:dyDescent="0.2">
      <c r="A78" s="1"/>
      <c r="B78" s="1"/>
      <c r="O78" s="11"/>
      <c r="P78" s="109"/>
      <c r="Q78" s="109"/>
      <c r="R78" s="11"/>
      <c r="S78" s="109"/>
      <c r="T78" s="109"/>
    </row>
    <row r="79" spans="1:28" x14ac:dyDescent="0.2">
      <c r="A79" s="110" t="s">
        <v>355</v>
      </c>
      <c r="Y79" s="111"/>
      <c r="Z79" s="111"/>
      <c r="AA79" s="111"/>
      <c r="AB79" s="111"/>
    </row>
    <row r="80" spans="1:28" x14ac:dyDescent="0.2">
      <c r="A80" s="4" t="s">
        <v>388</v>
      </c>
    </row>
    <row r="81" spans="1:28" x14ac:dyDescent="0.2">
      <c r="A81" s="4" t="s">
        <v>389</v>
      </c>
    </row>
    <row r="82" spans="1:28" x14ac:dyDescent="0.2">
      <c r="A82" s="4" t="s">
        <v>390</v>
      </c>
    </row>
    <row r="83" spans="1:28" x14ac:dyDescent="0.2">
      <c r="A83" s="4" t="s">
        <v>391</v>
      </c>
    </row>
    <row r="85" spans="1:28" x14ac:dyDescent="0.2">
      <c r="A85" s="110" t="s">
        <v>392</v>
      </c>
      <c r="Y85" s="111"/>
      <c r="Z85" s="111"/>
      <c r="AA85" s="111"/>
      <c r="AB85" s="111"/>
    </row>
    <row r="86" spans="1:28" x14ac:dyDescent="0.2">
      <c r="A86" s="206" t="s">
        <v>473</v>
      </c>
    </row>
    <row r="87" spans="1:28" x14ac:dyDescent="0.2">
      <c r="A87" s="206" t="s">
        <v>475</v>
      </c>
    </row>
    <row r="88" spans="1:28" x14ac:dyDescent="0.2">
      <c r="A88" s="3"/>
    </row>
    <row r="89" spans="1:28" x14ac:dyDescent="0.2">
      <c r="A89" s="110" t="s">
        <v>393</v>
      </c>
    </row>
    <row r="90" spans="1:28" x14ac:dyDescent="0.2">
      <c r="A90" s="4" t="s">
        <v>394</v>
      </c>
    </row>
    <row r="91" spans="1:28" x14ac:dyDescent="0.2">
      <c r="A91" s="112" t="s">
        <v>395</v>
      </c>
    </row>
    <row r="92" spans="1:28" x14ac:dyDescent="0.2">
      <c r="A92" s="112" t="s">
        <v>396</v>
      </c>
    </row>
    <row r="93" spans="1:28" s="116" customFormat="1" ht="51" customHeight="1" x14ac:dyDescent="0.25">
      <c r="A93" s="211" t="s">
        <v>397</v>
      </c>
      <c r="B93" s="211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4"/>
      <c r="P93" s="115"/>
      <c r="Q93" s="115"/>
      <c r="R93" s="114"/>
      <c r="S93" s="115"/>
      <c r="T93" s="115"/>
      <c r="U93" s="115"/>
      <c r="V93" s="115"/>
      <c r="W93" s="115"/>
      <c r="X93" s="115"/>
    </row>
  </sheetData>
  <mergeCells count="36">
    <mergeCell ref="I23:L23"/>
    <mergeCell ref="I35:L35"/>
    <mergeCell ref="A1:B1"/>
    <mergeCell ref="A2:A3"/>
    <mergeCell ref="B2:B3"/>
    <mergeCell ref="C2:H2"/>
    <mergeCell ref="I2:L2"/>
    <mergeCell ref="I22:L22"/>
    <mergeCell ref="X2:X3"/>
    <mergeCell ref="I13:L13"/>
    <mergeCell ref="I14:L14"/>
    <mergeCell ref="I15:L15"/>
    <mergeCell ref="I21:L21"/>
    <mergeCell ref="V2:V3"/>
    <mergeCell ref="W2:W3"/>
    <mergeCell ref="N2:N3"/>
    <mergeCell ref="O2:Q3"/>
    <mergeCell ref="R2:T3"/>
    <mergeCell ref="U2:U3"/>
    <mergeCell ref="M2:M3"/>
    <mergeCell ref="I36:L36"/>
    <mergeCell ref="I37:L37"/>
    <mergeCell ref="A38:B38"/>
    <mergeCell ref="A93:B93"/>
    <mergeCell ref="I45:L45"/>
    <mergeCell ref="I46:L46"/>
    <mergeCell ref="I53:L53"/>
    <mergeCell ref="I54:L54"/>
    <mergeCell ref="I55:L55"/>
    <mergeCell ref="I62:L62"/>
    <mergeCell ref="I63:L63"/>
    <mergeCell ref="I64:L64"/>
    <mergeCell ref="I68:L68"/>
    <mergeCell ref="I69:L69"/>
    <mergeCell ref="I70:L70"/>
    <mergeCell ref="I44:L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5.5703125" style="5" customWidth="1"/>
    <col min="2" max="2" width="47.85546875" style="5" bestFit="1" customWidth="1"/>
    <col min="3" max="6" width="3.42578125" style="1" customWidth="1"/>
    <col min="7" max="8" width="3.5703125" style="1" bestFit="1" customWidth="1"/>
    <col min="9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6.140625" style="1" customWidth="1"/>
    <col min="15" max="15" width="3.85546875" style="3" bestFit="1" customWidth="1"/>
    <col min="16" max="16" width="15.5703125" style="4" bestFit="1" customWidth="1"/>
    <col min="17" max="17" width="50.5703125" style="4" bestFit="1" customWidth="1"/>
    <col min="18" max="18" width="2.28515625" style="3" bestFit="1" customWidth="1"/>
    <col min="19" max="19" width="11.28515625" style="4" bestFit="1" customWidth="1"/>
    <col min="20" max="20" width="18.85546875" style="4" bestFit="1" customWidth="1"/>
    <col min="21" max="21" width="17.140625" style="4" bestFit="1" customWidth="1"/>
    <col min="22" max="22" width="16.28515625" style="4" bestFit="1" customWidth="1"/>
    <col min="23" max="23" width="20.7109375" style="4" bestFit="1" customWidth="1"/>
    <col min="24" max="24" width="40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42.85546875" style="5" customWidth="1"/>
    <col min="274" max="274" width="3.42578125" style="5" customWidth="1"/>
    <col min="275" max="275" width="14.28515625" style="5" customWidth="1"/>
    <col min="276" max="276" width="42.85546875" style="5" customWidth="1"/>
    <col min="277" max="277" width="21.42578125" style="5" customWidth="1"/>
    <col min="278" max="278" width="14.28515625" style="5" customWidth="1"/>
    <col min="279" max="279" width="21.42578125" style="5" customWidth="1"/>
    <col min="280" max="280" width="42.8554687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42.85546875" style="5" customWidth="1"/>
    <col min="530" max="530" width="3.42578125" style="5" customWidth="1"/>
    <col min="531" max="531" width="14.28515625" style="5" customWidth="1"/>
    <col min="532" max="532" width="42.85546875" style="5" customWidth="1"/>
    <col min="533" max="533" width="21.42578125" style="5" customWidth="1"/>
    <col min="534" max="534" width="14.28515625" style="5" customWidth="1"/>
    <col min="535" max="535" width="21.42578125" style="5" customWidth="1"/>
    <col min="536" max="536" width="42.8554687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42.85546875" style="5" customWidth="1"/>
    <col min="786" max="786" width="3.42578125" style="5" customWidth="1"/>
    <col min="787" max="787" width="14.28515625" style="5" customWidth="1"/>
    <col min="788" max="788" width="42.85546875" style="5" customWidth="1"/>
    <col min="789" max="789" width="21.42578125" style="5" customWidth="1"/>
    <col min="790" max="790" width="14.28515625" style="5" customWidth="1"/>
    <col min="791" max="791" width="21.42578125" style="5" customWidth="1"/>
    <col min="792" max="792" width="42.8554687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42.85546875" style="5" customWidth="1"/>
    <col min="1042" max="1042" width="3.42578125" style="5" customWidth="1"/>
    <col min="1043" max="1043" width="14.28515625" style="5" customWidth="1"/>
    <col min="1044" max="1044" width="42.85546875" style="5" customWidth="1"/>
    <col min="1045" max="1045" width="21.42578125" style="5" customWidth="1"/>
    <col min="1046" max="1046" width="14.28515625" style="5" customWidth="1"/>
    <col min="1047" max="1047" width="21.42578125" style="5" customWidth="1"/>
    <col min="1048" max="1048" width="42.8554687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42.85546875" style="5" customWidth="1"/>
    <col min="1298" max="1298" width="3.42578125" style="5" customWidth="1"/>
    <col min="1299" max="1299" width="14.28515625" style="5" customWidth="1"/>
    <col min="1300" max="1300" width="42.85546875" style="5" customWidth="1"/>
    <col min="1301" max="1301" width="21.42578125" style="5" customWidth="1"/>
    <col min="1302" max="1302" width="14.28515625" style="5" customWidth="1"/>
    <col min="1303" max="1303" width="21.42578125" style="5" customWidth="1"/>
    <col min="1304" max="1304" width="42.8554687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42.85546875" style="5" customWidth="1"/>
    <col min="1554" max="1554" width="3.42578125" style="5" customWidth="1"/>
    <col min="1555" max="1555" width="14.28515625" style="5" customWidth="1"/>
    <col min="1556" max="1556" width="42.85546875" style="5" customWidth="1"/>
    <col min="1557" max="1557" width="21.42578125" style="5" customWidth="1"/>
    <col min="1558" max="1558" width="14.28515625" style="5" customWidth="1"/>
    <col min="1559" max="1559" width="21.42578125" style="5" customWidth="1"/>
    <col min="1560" max="1560" width="42.8554687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42.85546875" style="5" customWidth="1"/>
    <col min="1810" max="1810" width="3.42578125" style="5" customWidth="1"/>
    <col min="1811" max="1811" width="14.28515625" style="5" customWidth="1"/>
    <col min="1812" max="1812" width="42.85546875" style="5" customWidth="1"/>
    <col min="1813" max="1813" width="21.42578125" style="5" customWidth="1"/>
    <col min="1814" max="1814" width="14.28515625" style="5" customWidth="1"/>
    <col min="1815" max="1815" width="21.42578125" style="5" customWidth="1"/>
    <col min="1816" max="1816" width="42.8554687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42.85546875" style="5" customWidth="1"/>
    <col min="2066" max="2066" width="3.42578125" style="5" customWidth="1"/>
    <col min="2067" max="2067" width="14.28515625" style="5" customWidth="1"/>
    <col min="2068" max="2068" width="42.85546875" style="5" customWidth="1"/>
    <col min="2069" max="2069" width="21.42578125" style="5" customWidth="1"/>
    <col min="2070" max="2070" width="14.28515625" style="5" customWidth="1"/>
    <col min="2071" max="2071" width="21.42578125" style="5" customWidth="1"/>
    <col min="2072" max="2072" width="42.8554687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42.85546875" style="5" customWidth="1"/>
    <col min="2322" max="2322" width="3.42578125" style="5" customWidth="1"/>
    <col min="2323" max="2323" width="14.28515625" style="5" customWidth="1"/>
    <col min="2324" max="2324" width="42.85546875" style="5" customWidth="1"/>
    <col min="2325" max="2325" width="21.42578125" style="5" customWidth="1"/>
    <col min="2326" max="2326" width="14.28515625" style="5" customWidth="1"/>
    <col min="2327" max="2327" width="21.42578125" style="5" customWidth="1"/>
    <col min="2328" max="2328" width="42.8554687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42.85546875" style="5" customWidth="1"/>
    <col min="2578" max="2578" width="3.42578125" style="5" customWidth="1"/>
    <col min="2579" max="2579" width="14.28515625" style="5" customWidth="1"/>
    <col min="2580" max="2580" width="42.85546875" style="5" customWidth="1"/>
    <col min="2581" max="2581" width="21.42578125" style="5" customWidth="1"/>
    <col min="2582" max="2582" width="14.28515625" style="5" customWidth="1"/>
    <col min="2583" max="2583" width="21.42578125" style="5" customWidth="1"/>
    <col min="2584" max="2584" width="42.8554687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42.85546875" style="5" customWidth="1"/>
    <col min="2834" max="2834" width="3.42578125" style="5" customWidth="1"/>
    <col min="2835" max="2835" width="14.28515625" style="5" customWidth="1"/>
    <col min="2836" max="2836" width="42.85546875" style="5" customWidth="1"/>
    <col min="2837" max="2837" width="21.42578125" style="5" customWidth="1"/>
    <col min="2838" max="2838" width="14.28515625" style="5" customWidth="1"/>
    <col min="2839" max="2839" width="21.42578125" style="5" customWidth="1"/>
    <col min="2840" max="2840" width="42.8554687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42.85546875" style="5" customWidth="1"/>
    <col min="3090" max="3090" width="3.42578125" style="5" customWidth="1"/>
    <col min="3091" max="3091" width="14.28515625" style="5" customWidth="1"/>
    <col min="3092" max="3092" width="42.85546875" style="5" customWidth="1"/>
    <col min="3093" max="3093" width="21.42578125" style="5" customWidth="1"/>
    <col min="3094" max="3094" width="14.28515625" style="5" customWidth="1"/>
    <col min="3095" max="3095" width="21.42578125" style="5" customWidth="1"/>
    <col min="3096" max="3096" width="42.8554687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42.85546875" style="5" customWidth="1"/>
    <col min="3346" max="3346" width="3.42578125" style="5" customWidth="1"/>
    <col min="3347" max="3347" width="14.28515625" style="5" customWidth="1"/>
    <col min="3348" max="3348" width="42.85546875" style="5" customWidth="1"/>
    <col min="3349" max="3349" width="21.42578125" style="5" customWidth="1"/>
    <col min="3350" max="3350" width="14.28515625" style="5" customWidth="1"/>
    <col min="3351" max="3351" width="21.42578125" style="5" customWidth="1"/>
    <col min="3352" max="3352" width="42.8554687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42.85546875" style="5" customWidth="1"/>
    <col min="3602" max="3602" width="3.42578125" style="5" customWidth="1"/>
    <col min="3603" max="3603" width="14.28515625" style="5" customWidth="1"/>
    <col min="3604" max="3604" width="42.85546875" style="5" customWidth="1"/>
    <col min="3605" max="3605" width="21.42578125" style="5" customWidth="1"/>
    <col min="3606" max="3606" width="14.28515625" style="5" customWidth="1"/>
    <col min="3607" max="3607" width="21.42578125" style="5" customWidth="1"/>
    <col min="3608" max="3608" width="42.8554687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42.85546875" style="5" customWidth="1"/>
    <col min="3858" max="3858" width="3.42578125" style="5" customWidth="1"/>
    <col min="3859" max="3859" width="14.28515625" style="5" customWidth="1"/>
    <col min="3860" max="3860" width="42.85546875" style="5" customWidth="1"/>
    <col min="3861" max="3861" width="21.42578125" style="5" customWidth="1"/>
    <col min="3862" max="3862" width="14.28515625" style="5" customWidth="1"/>
    <col min="3863" max="3863" width="21.42578125" style="5" customWidth="1"/>
    <col min="3864" max="3864" width="42.8554687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42.85546875" style="5" customWidth="1"/>
    <col min="4114" max="4114" width="3.42578125" style="5" customWidth="1"/>
    <col min="4115" max="4115" width="14.28515625" style="5" customWidth="1"/>
    <col min="4116" max="4116" width="42.85546875" style="5" customWidth="1"/>
    <col min="4117" max="4117" width="21.42578125" style="5" customWidth="1"/>
    <col min="4118" max="4118" width="14.28515625" style="5" customWidth="1"/>
    <col min="4119" max="4119" width="21.42578125" style="5" customWidth="1"/>
    <col min="4120" max="4120" width="42.8554687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42.85546875" style="5" customWidth="1"/>
    <col min="4370" max="4370" width="3.42578125" style="5" customWidth="1"/>
    <col min="4371" max="4371" width="14.28515625" style="5" customWidth="1"/>
    <col min="4372" max="4372" width="42.85546875" style="5" customWidth="1"/>
    <col min="4373" max="4373" width="21.42578125" style="5" customWidth="1"/>
    <col min="4374" max="4374" width="14.28515625" style="5" customWidth="1"/>
    <col min="4375" max="4375" width="21.42578125" style="5" customWidth="1"/>
    <col min="4376" max="4376" width="42.8554687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42.85546875" style="5" customWidth="1"/>
    <col min="4626" max="4626" width="3.42578125" style="5" customWidth="1"/>
    <col min="4627" max="4627" width="14.28515625" style="5" customWidth="1"/>
    <col min="4628" max="4628" width="42.85546875" style="5" customWidth="1"/>
    <col min="4629" max="4629" width="21.42578125" style="5" customWidth="1"/>
    <col min="4630" max="4630" width="14.28515625" style="5" customWidth="1"/>
    <col min="4631" max="4631" width="21.42578125" style="5" customWidth="1"/>
    <col min="4632" max="4632" width="42.8554687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42.85546875" style="5" customWidth="1"/>
    <col min="4882" max="4882" width="3.42578125" style="5" customWidth="1"/>
    <col min="4883" max="4883" width="14.28515625" style="5" customWidth="1"/>
    <col min="4884" max="4884" width="42.85546875" style="5" customWidth="1"/>
    <col min="4885" max="4885" width="21.42578125" style="5" customWidth="1"/>
    <col min="4886" max="4886" width="14.28515625" style="5" customWidth="1"/>
    <col min="4887" max="4887" width="21.42578125" style="5" customWidth="1"/>
    <col min="4888" max="4888" width="42.8554687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42.85546875" style="5" customWidth="1"/>
    <col min="5138" max="5138" width="3.42578125" style="5" customWidth="1"/>
    <col min="5139" max="5139" width="14.28515625" style="5" customWidth="1"/>
    <col min="5140" max="5140" width="42.85546875" style="5" customWidth="1"/>
    <col min="5141" max="5141" width="21.42578125" style="5" customWidth="1"/>
    <col min="5142" max="5142" width="14.28515625" style="5" customWidth="1"/>
    <col min="5143" max="5143" width="21.42578125" style="5" customWidth="1"/>
    <col min="5144" max="5144" width="42.8554687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42.85546875" style="5" customWidth="1"/>
    <col min="5394" max="5394" width="3.42578125" style="5" customWidth="1"/>
    <col min="5395" max="5395" width="14.28515625" style="5" customWidth="1"/>
    <col min="5396" max="5396" width="42.85546875" style="5" customWidth="1"/>
    <col min="5397" max="5397" width="21.42578125" style="5" customWidth="1"/>
    <col min="5398" max="5398" width="14.28515625" style="5" customWidth="1"/>
    <col min="5399" max="5399" width="21.42578125" style="5" customWidth="1"/>
    <col min="5400" max="5400" width="42.8554687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42.85546875" style="5" customWidth="1"/>
    <col min="5650" max="5650" width="3.42578125" style="5" customWidth="1"/>
    <col min="5651" max="5651" width="14.28515625" style="5" customWidth="1"/>
    <col min="5652" max="5652" width="42.85546875" style="5" customWidth="1"/>
    <col min="5653" max="5653" width="21.42578125" style="5" customWidth="1"/>
    <col min="5654" max="5654" width="14.28515625" style="5" customWidth="1"/>
    <col min="5655" max="5655" width="21.42578125" style="5" customWidth="1"/>
    <col min="5656" max="5656" width="42.8554687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42.85546875" style="5" customWidth="1"/>
    <col min="5906" max="5906" width="3.42578125" style="5" customWidth="1"/>
    <col min="5907" max="5907" width="14.28515625" style="5" customWidth="1"/>
    <col min="5908" max="5908" width="42.85546875" style="5" customWidth="1"/>
    <col min="5909" max="5909" width="21.42578125" style="5" customWidth="1"/>
    <col min="5910" max="5910" width="14.28515625" style="5" customWidth="1"/>
    <col min="5911" max="5911" width="21.42578125" style="5" customWidth="1"/>
    <col min="5912" max="5912" width="42.8554687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42.85546875" style="5" customWidth="1"/>
    <col min="6162" max="6162" width="3.42578125" style="5" customWidth="1"/>
    <col min="6163" max="6163" width="14.28515625" style="5" customWidth="1"/>
    <col min="6164" max="6164" width="42.85546875" style="5" customWidth="1"/>
    <col min="6165" max="6165" width="21.42578125" style="5" customWidth="1"/>
    <col min="6166" max="6166" width="14.28515625" style="5" customWidth="1"/>
    <col min="6167" max="6167" width="21.42578125" style="5" customWidth="1"/>
    <col min="6168" max="6168" width="42.8554687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42.85546875" style="5" customWidth="1"/>
    <col min="6418" max="6418" width="3.42578125" style="5" customWidth="1"/>
    <col min="6419" max="6419" width="14.28515625" style="5" customWidth="1"/>
    <col min="6420" max="6420" width="42.85546875" style="5" customWidth="1"/>
    <col min="6421" max="6421" width="21.42578125" style="5" customWidth="1"/>
    <col min="6422" max="6422" width="14.28515625" style="5" customWidth="1"/>
    <col min="6423" max="6423" width="21.42578125" style="5" customWidth="1"/>
    <col min="6424" max="6424" width="42.8554687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42.85546875" style="5" customWidth="1"/>
    <col min="6674" max="6674" width="3.42578125" style="5" customWidth="1"/>
    <col min="6675" max="6675" width="14.28515625" style="5" customWidth="1"/>
    <col min="6676" max="6676" width="42.85546875" style="5" customWidth="1"/>
    <col min="6677" max="6677" width="21.42578125" style="5" customWidth="1"/>
    <col min="6678" max="6678" width="14.28515625" style="5" customWidth="1"/>
    <col min="6679" max="6679" width="21.42578125" style="5" customWidth="1"/>
    <col min="6680" max="6680" width="42.8554687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42.85546875" style="5" customWidth="1"/>
    <col min="6930" max="6930" width="3.42578125" style="5" customWidth="1"/>
    <col min="6931" max="6931" width="14.28515625" style="5" customWidth="1"/>
    <col min="6932" max="6932" width="42.85546875" style="5" customWidth="1"/>
    <col min="6933" max="6933" width="21.42578125" style="5" customWidth="1"/>
    <col min="6934" max="6934" width="14.28515625" style="5" customWidth="1"/>
    <col min="6935" max="6935" width="21.42578125" style="5" customWidth="1"/>
    <col min="6936" max="6936" width="42.8554687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42.85546875" style="5" customWidth="1"/>
    <col min="7186" max="7186" width="3.42578125" style="5" customWidth="1"/>
    <col min="7187" max="7187" width="14.28515625" style="5" customWidth="1"/>
    <col min="7188" max="7188" width="42.85546875" style="5" customWidth="1"/>
    <col min="7189" max="7189" width="21.42578125" style="5" customWidth="1"/>
    <col min="7190" max="7190" width="14.28515625" style="5" customWidth="1"/>
    <col min="7191" max="7191" width="21.42578125" style="5" customWidth="1"/>
    <col min="7192" max="7192" width="42.8554687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42.85546875" style="5" customWidth="1"/>
    <col min="7442" max="7442" width="3.42578125" style="5" customWidth="1"/>
    <col min="7443" max="7443" width="14.28515625" style="5" customWidth="1"/>
    <col min="7444" max="7444" width="42.85546875" style="5" customWidth="1"/>
    <col min="7445" max="7445" width="21.42578125" style="5" customWidth="1"/>
    <col min="7446" max="7446" width="14.28515625" style="5" customWidth="1"/>
    <col min="7447" max="7447" width="21.42578125" style="5" customWidth="1"/>
    <col min="7448" max="7448" width="42.8554687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42.85546875" style="5" customWidth="1"/>
    <col min="7698" max="7698" width="3.42578125" style="5" customWidth="1"/>
    <col min="7699" max="7699" width="14.28515625" style="5" customWidth="1"/>
    <col min="7700" max="7700" width="42.85546875" style="5" customWidth="1"/>
    <col min="7701" max="7701" width="21.42578125" style="5" customWidth="1"/>
    <col min="7702" max="7702" width="14.28515625" style="5" customWidth="1"/>
    <col min="7703" max="7703" width="21.42578125" style="5" customWidth="1"/>
    <col min="7704" max="7704" width="42.8554687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42.85546875" style="5" customWidth="1"/>
    <col min="7954" max="7954" width="3.42578125" style="5" customWidth="1"/>
    <col min="7955" max="7955" width="14.28515625" style="5" customWidth="1"/>
    <col min="7956" max="7956" width="42.85546875" style="5" customWidth="1"/>
    <col min="7957" max="7957" width="21.42578125" style="5" customWidth="1"/>
    <col min="7958" max="7958" width="14.28515625" style="5" customWidth="1"/>
    <col min="7959" max="7959" width="21.42578125" style="5" customWidth="1"/>
    <col min="7960" max="7960" width="42.8554687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42.85546875" style="5" customWidth="1"/>
    <col min="8210" max="8210" width="3.42578125" style="5" customWidth="1"/>
    <col min="8211" max="8211" width="14.28515625" style="5" customWidth="1"/>
    <col min="8212" max="8212" width="42.85546875" style="5" customWidth="1"/>
    <col min="8213" max="8213" width="21.42578125" style="5" customWidth="1"/>
    <col min="8214" max="8214" width="14.28515625" style="5" customWidth="1"/>
    <col min="8215" max="8215" width="21.42578125" style="5" customWidth="1"/>
    <col min="8216" max="8216" width="42.8554687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42.85546875" style="5" customWidth="1"/>
    <col min="8466" max="8466" width="3.42578125" style="5" customWidth="1"/>
    <col min="8467" max="8467" width="14.28515625" style="5" customWidth="1"/>
    <col min="8468" max="8468" width="42.85546875" style="5" customWidth="1"/>
    <col min="8469" max="8469" width="21.42578125" style="5" customWidth="1"/>
    <col min="8470" max="8470" width="14.28515625" style="5" customWidth="1"/>
    <col min="8471" max="8471" width="21.42578125" style="5" customWidth="1"/>
    <col min="8472" max="8472" width="42.8554687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42.85546875" style="5" customWidth="1"/>
    <col min="8722" max="8722" width="3.42578125" style="5" customWidth="1"/>
    <col min="8723" max="8723" width="14.28515625" style="5" customWidth="1"/>
    <col min="8724" max="8724" width="42.85546875" style="5" customWidth="1"/>
    <col min="8725" max="8725" width="21.42578125" style="5" customWidth="1"/>
    <col min="8726" max="8726" width="14.28515625" style="5" customWidth="1"/>
    <col min="8727" max="8727" width="21.42578125" style="5" customWidth="1"/>
    <col min="8728" max="8728" width="42.8554687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42.85546875" style="5" customWidth="1"/>
    <col min="8978" max="8978" width="3.42578125" style="5" customWidth="1"/>
    <col min="8979" max="8979" width="14.28515625" style="5" customWidth="1"/>
    <col min="8980" max="8980" width="42.85546875" style="5" customWidth="1"/>
    <col min="8981" max="8981" width="21.42578125" style="5" customWidth="1"/>
    <col min="8982" max="8982" width="14.28515625" style="5" customWidth="1"/>
    <col min="8983" max="8983" width="21.42578125" style="5" customWidth="1"/>
    <col min="8984" max="8984" width="42.8554687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42.85546875" style="5" customWidth="1"/>
    <col min="9234" max="9234" width="3.42578125" style="5" customWidth="1"/>
    <col min="9235" max="9235" width="14.28515625" style="5" customWidth="1"/>
    <col min="9236" max="9236" width="42.85546875" style="5" customWidth="1"/>
    <col min="9237" max="9237" width="21.42578125" style="5" customWidth="1"/>
    <col min="9238" max="9238" width="14.28515625" style="5" customWidth="1"/>
    <col min="9239" max="9239" width="21.42578125" style="5" customWidth="1"/>
    <col min="9240" max="9240" width="42.8554687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42.85546875" style="5" customWidth="1"/>
    <col min="9490" max="9490" width="3.42578125" style="5" customWidth="1"/>
    <col min="9491" max="9491" width="14.28515625" style="5" customWidth="1"/>
    <col min="9492" max="9492" width="42.85546875" style="5" customWidth="1"/>
    <col min="9493" max="9493" width="21.42578125" style="5" customWidth="1"/>
    <col min="9494" max="9494" width="14.28515625" style="5" customWidth="1"/>
    <col min="9495" max="9495" width="21.42578125" style="5" customWidth="1"/>
    <col min="9496" max="9496" width="42.8554687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42.85546875" style="5" customWidth="1"/>
    <col min="9746" max="9746" width="3.42578125" style="5" customWidth="1"/>
    <col min="9747" max="9747" width="14.28515625" style="5" customWidth="1"/>
    <col min="9748" max="9748" width="42.85546875" style="5" customWidth="1"/>
    <col min="9749" max="9749" width="21.42578125" style="5" customWidth="1"/>
    <col min="9750" max="9750" width="14.28515625" style="5" customWidth="1"/>
    <col min="9751" max="9751" width="21.42578125" style="5" customWidth="1"/>
    <col min="9752" max="9752" width="42.8554687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42.85546875" style="5" customWidth="1"/>
    <col min="10002" max="10002" width="3.42578125" style="5" customWidth="1"/>
    <col min="10003" max="10003" width="14.28515625" style="5" customWidth="1"/>
    <col min="10004" max="10004" width="42.85546875" style="5" customWidth="1"/>
    <col min="10005" max="10005" width="21.42578125" style="5" customWidth="1"/>
    <col min="10006" max="10006" width="14.28515625" style="5" customWidth="1"/>
    <col min="10007" max="10007" width="21.42578125" style="5" customWidth="1"/>
    <col min="10008" max="10008" width="42.8554687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42.85546875" style="5" customWidth="1"/>
    <col min="10258" max="10258" width="3.42578125" style="5" customWidth="1"/>
    <col min="10259" max="10259" width="14.28515625" style="5" customWidth="1"/>
    <col min="10260" max="10260" width="42.85546875" style="5" customWidth="1"/>
    <col min="10261" max="10261" width="21.42578125" style="5" customWidth="1"/>
    <col min="10262" max="10262" width="14.28515625" style="5" customWidth="1"/>
    <col min="10263" max="10263" width="21.42578125" style="5" customWidth="1"/>
    <col min="10264" max="10264" width="42.8554687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42.85546875" style="5" customWidth="1"/>
    <col min="10514" max="10514" width="3.42578125" style="5" customWidth="1"/>
    <col min="10515" max="10515" width="14.28515625" style="5" customWidth="1"/>
    <col min="10516" max="10516" width="42.85546875" style="5" customWidth="1"/>
    <col min="10517" max="10517" width="21.42578125" style="5" customWidth="1"/>
    <col min="10518" max="10518" width="14.28515625" style="5" customWidth="1"/>
    <col min="10519" max="10519" width="21.42578125" style="5" customWidth="1"/>
    <col min="10520" max="10520" width="42.8554687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42.85546875" style="5" customWidth="1"/>
    <col min="10770" max="10770" width="3.42578125" style="5" customWidth="1"/>
    <col min="10771" max="10771" width="14.28515625" style="5" customWidth="1"/>
    <col min="10772" max="10772" width="42.85546875" style="5" customWidth="1"/>
    <col min="10773" max="10773" width="21.42578125" style="5" customWidth="1"/>
    <col min="10774" max="10774" width="14.28515625" style="5" customWidth="1"/>
    <col min="10775" max="10775" width="21.42578125" style="5" customWidth="1"/>
    <col min="10776" max="10776" width="42.8554687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42.85546875" style="5" customWidth="1"/>
    <col min="11026" max="11026" width="3.42578125" style="5" customWidth="1"/>
    <col min="11027" max="11027" width="14.28515625" style="5" customWidth="1"/>
    <col min="11028" max="11028" width="42.85546875" style="5" customWidth="1"/>
    <col min="11029" max="11029" width="21.42578125" style="5" customWidth="1"/>
    <col min="11030" max="11030" width="14.28515625" style="5" customWidth="1"/>
    <col min="11031" max="11031" width="21.42578125" style="5" customWidth="1"/>
    <col min="11032" max="11032" width="42.8554687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42.85546875" style="5" customWidth="1"/>
    <col min="11282" max="11282" width="3.42578125" style="5" customWidth="1"/>
    <col min="11283" max="11283" width="14.28515625" style="5" customWidth="1"/>
    <col min="11284" max="11284" width="42.85546875" style="5" customWidth="1"/>
    <col min="11285" max="11285" width="21.42578125" style="5" customWidth="1"/>
    <col min="11286" max="11286" width="14.28515625" style="5" customWidth="1"/>
    <col min="11287" max="11287" width="21.42578125" style="5" customWidth="1"/>
    <col min="11288" max="11288" width="42.8554687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42.85546875" style="5" customWidth="1"/>
    <col min="11538" max="11538" width="3.42578125" style="5" customWidth="1"/>
    <col min="11539" max="11539" width="14.28515625" style="5" customWidth="1"/>
    <col min="11540" max="11540" width="42.85546875" style="5" customWidth="1"/>
    <col min="11541" max="11541" width="21.42578125" style="5" customWidth="1"/>
    <col min="11542" max="11542" width="14.28515625" style="5" customWidth="1"/>
    <col min="11543" max="11543" width="21.42578125" style="5" customWidth="1"/>
    <col min="11544" max="11544" width="42.8554687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42.85546875" style="5" customWidth="1"/>
    <col min="11794" max="11794" width="3.42578125" style="5" customWidth="1"/>
    <col min="11795" max="11795" width="14.28515625" style="5" customWidth="1"/>
    <col min="11796" max="11796" width="42.85546875" style="5" customWidth="1"/>
    <col min="11797" max="11797" width="21.42578125" style="5" customWidth="1"/>
    <col min="11798" max="11798" width="14.28515625" style="5" customWidth="1"/>
    <col min="11799" max="11799" width="21.42578125" style="5" customWidth="1"/>
    <col min="11800" max="11800" width="42.8554687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42.85546875" style="5" customWidth="1"/>
    <col min="12050" max="12050" width="3.42578125" style="5" customWidth="1"/>
    <col min="12051" max="12051" width="14.28515625" style="5" customWidth="1"/>
    <col min="12052" max="12052" width="42.85546875" style="5" customWidth="1"/>
    <col min="12053" max="12053" width="21.42578125" style="5" customWidth="1"/>
    <col min="12054" max="12054" width="14.28515625" style="5" customWidth="1"/>
    <col min="12055" max="12055" width="21.42578125" style="5" customWidth="1"/>
    <col min="12056" max="12056" width="42.8554687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42.85546875" style="5" customWidth="1"/>
    <col min="12306" max="12306" width="3.42578125" style="5" customWidth="1"/>
    <col min="12307" max="12307" width="14.28515625" style="5" customWidth="1"/>
    <col min="12308" max="12308" width="42.85546875" style="5" customWidth="1"/>
    <col min="12309" max="12309" width="21.42578125" style="5" customWidth="1"/>
    <col min="12310" max="12310" width="14.28515625" style="5" customWidth="1"/>
    <col min="12311" max="12311" width="21.42578125" style="5" customWidth="1"/>
    <col min="12312" max="12312" width="42.8554687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42.85546875" style="5" customWidth="1"/>
    <col min="12562" max="12562" width="3.42578125" style="5" customWidth="1"/>
    <col min="12563" max="12563" width="14.28515625" style="5" customWidth="1"/>
    <col min="12564" max="12564" width="42.85546875" style="5" customWidth="1"/>
    <col min="12565" max="12565" width="21.42578125" style="5" customWidth="1"/>
    <col min="12566" max="12566" width="14.28515625" style="5" customWidth="1"/>
    <col min="12567" max="12567" width="21.42578125" style="5" customWidth="1"/>
    <col min="12568" max="12568" width="42.8554687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42.85546875" style="5" customWidth="1"/>
    <col min="12818" max="12818" width="3.42578125" style="5" customWidth="1"/>
    <col min="12819" max="12819" width="14.28515625" style="5" customWidth="1"/>
    <col min="12820" max="12820" width="42.85546875" style="5" customWidth="1"/>
    <col min="12821" max="12821" width="21.42578125" style="5" customWidth="1"/>
    <col min="12822" max="12822" width="14.28515625" style="5" customWidth="1"/>
    <col min="12823" max="12823" width="21.42578125" style="5" customWidth="1"/>
    <col min="12824" max="12824" width="42.8554687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42.85546875" style="5" customWidth="1"/>
    <col min="13074" max="13074" width="3.42578125" style="5" customWidth="1"/>
    <col min="13075" max="13075" width="14.28515625" style="5" customWidth="1"/>
    <col min="13076" max="13076" width="42.85546875" style="5" customWidth="1"/>
    <col min="13077" max="13077" width="21.42578125" style="5" customWidth="1"/>
    <col min="13078" max="13078" width="14.28515625" style="5" customWidth="1"/>
    <col min="13079" max="13079" width="21.42578125" style="5" customWidth="1"/>
    <col min="13080" max="13080" width="42.8554687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42.85546875" style="5" customWidth="1"/>
    <col min="13330" max="13330" width="3.42578125" style="5" customWidth="1"/>
    <col min="13331" max="13331" width="14.28515625" style="5" customWidth="1"/>
    <col min="13332" max="13332" width="42.85546875" style="5" customWidth="1"/>
    <col min="13333" max="13333" width="21.42578125" style="5" customWidth="1"/>
    <col min="13334" max="13334" width="14.28515625" style="5" customWidth="1"/>
    <col min="13335" max="13335" width="21.42578125" style="5" customWidth="1"/>
    <col min="13336" max="13336" width="42.8554687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42.85546875" style="5" customWidth="1"/>
    <col min="13586" max="13586" width="3.42578125" style="5" customWidth="1"/>
    <col min="13587" max="13587" width="14.28515625" style="5" customWidth="1"/>
    <col min="13588" max="13588" width="42.85546875" style="5" customWidth="1"/>
    <col min="13589" max="13589" width="21.42578125" style="5" customWidth="1"/>
    <col min="13590" max="13590" width="14.28515625" style="5" customWidth="1"/>
    <col min="13591" max="13591" width="21.42578125" style="5" customWidth="1"/>
    <col min="13592" max="13592" width="42.8554687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42.85546875" style="5" customWidth="1"/>
    <col min="13842" max="13842" width="3.42578125" style="5" customWidth="1"/>
    <col min="13843" max="13843" width="14.28515625" style="5" customWidth="1"/>
    <col min="13844" max="13844" width="42.85546875" style="5" customWidth="1"/>
    <col min="13845" max="13845" width="21.42578125" style="5" customWidth="1"/>
    <col min="13846" max="13846" width="14.28515625" style="5" customWidth="1"/>
    <col min="13847" max="13847" width="21.42578125" style="5" customWidth="1"/>
    <col min="13848" max="13848" width="42.8554687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42.85546875" style="5" customWidth="1"/>
    <col min="14098" max="14098" width="3.42578125" style="5" customWidth="1"/>
    <col min="14099" max="14099" width="14.28515625" style="5" customWidth="1"/>
    <col min="14100" max="14100" width="42.85546875" style="5" customWidth="1"/>
    <col min="14101" max="14101" width="21.42578125" style="5" customWidth="1"/>
    <col min="14102" max="14102" width="14.28515625" style="5" customWidth="1"/>
    <col min="14103" max="14103" width="21.42578125" style="5" customWidth="1"/>
    <col min="14104" max="14104" width="42.8554687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42.85546875" style="5" customWidth="1"/>
    <col min="14354" max="14354" width="3.42578125" style="5" customWidth="1"/>
    <col min="14355" max="14355" width="14.28515625" style="5" customWidth="1"/>
    <col min="14356" max="14356" width="42.85546875" style="5" customWidth="1"/>
    <col min="14357" max="14357" width="21.42578125" style="5" customWidth="1"/>
    <col min="14358" max="14358" width="14.28515625" style="5" customWidth="1"/>
    <col min="14359" max="14359" width="21.42578125" style="5" customWidth="1"/>
    <col min="14360" max="14360" width="42.8554687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42.85546875" style="5" customWidth="1"/>
    <col min="14610" max="14610" width="3.42578125" style="5" customWidth="1"/>
    <col min="14611" max="14611" width="14.28515625" style="5" customWidth="1"/>
    <col min="14612" max="14612" width="42.85546875" style="5" customWidth="1"/>
    <col min="14613" max="14613" width="21.42578125" style="5" customWidth="1"/>
    <col min="14614" max="14614" width="14.28515625" style="5" customWidth="1"/>
    <col min="14615" max="14615" width="21.42578125" style="5" customWidth="1"/>
    <col min="14616" max="14616" width="42.8554687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42.85546875" style="5" customWidth="1"/>
    <col min="14866" max="14866" width="3.42578125" style="5" customWidth="1"/>
    <col min="14867" max="14867" width="14.28515625" style="5" customWidth="1"/>
    <col min="14868" max="14868" width="42.85546875" style="5" customWidth="1"/>
    <col min="14869" max="14869" width="21.42578125" style="5" customWidth="1"/>
    <col min="14870" max="14870" width="14.28515625" style="5" customWidth="1"/>
    <col min="14871" max="14871" width="21.42578125" style="5" customWidth="1"/>
    <col min="14872" max="14872" width="42.8554687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42.85546875" style="5" customWidth="1"/>
    <col min="15122" max="15122" width="3.42578125" style="5" customWidth="1"/>
    <col min="15123" max="15123" width="14.28515625" style="5" customWidth="1"/>
    <col min="15124" max="15124" width="42.85546875" style="5" customWidth="1"/>
    <col min="15125" max="15125" width="21.42578125" style="5" customWidth="1"/>
    <col min="15126" max="15126" width="14.28515625" style="5" customWidth="1"/>
    <col min="15127" max="15127" width="21.42578125" style="5" customWidth="1"/>
    <col min="15128" max="15128" width="42.8554687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42.85546875" style="5" customWidth="1"/>
    <col min="15378" max="15378" width="3.42578125" style="5" customWidth="1"/>
    <col min="15379" max="15379" width="14.28515625" style="5" customWidth="1"/>
    <col min="15380" max="15380" width="42.85546875" style="5" customWidth="1"/>
    <col min="15381" max="15381" width="21.42578125" style="5" customWidth="1"/>
    <col min="15382" max="15382" width="14.28515625" style="5" customWidth="1"/>
    <col min="15383" max="15383" width="21.42578125" style="5" customWidth="1"/>
    <col min="15384" max="15384" width="42.8554687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42.85546875" style="5" customWidth="1"/>
    <col min="15634" max="15634" width="3.42578125" style="5" customWidth="1"/>
    <col min="15635" max="15635" width="14.28515625" style="5" customWidth="1"/>
    <col min="15636" max="15636" width="42.85546875" style="5" customWidth="1"/>
    <col min="15637" max="15637" width="21.42578125" style="5" customWidth="1"/>
    <col min="15638" max="15638" width="14.28515625" style="5" customWidth="1"/>
    <col min="15639" max="15639" width="21.42578125" style="5" customWidth="1"/>
    <col min="15640" max="15640" width="42.8554687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42.85546875" style="5" customWidth="1"/>
    <col min="15890" max="15890" width="3.42578125" style="5" customWidth="1"/>
    <col min="15891" max="15891" width="14.28515625" style="5" customWidth="1"/>
    <col min="15892" max="15892" width="42.85546875" style="5" customWidth="1"/>
    <col min="15893" max="15893" width="21.42578125" style="5" customWidth="1"/>
    <col min="15894" max="15894" width="14.28515625" style="5" customWidth="1"/>
    <col min="15895" max="15895" width="21.42578125" style="5" customWidth="1"/>
    <col min="15896" max="15896" width="42.8554687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42.85546875" style="5" customWidth="1"/>
    <col min="16146" max="16146" width="3.42578125" style="5" customWidth="1"/>
    <col min="16147" max="16147" width="14.28515625" style="5" customWidth="1"/>
    <col min="16148" max="16148" width="42.85546875" style="5" customWidth="1"/>
    <col min="16149" max="16149" width="21.42578125" style="5" customWidth="1"/>
    <col min="16150" max="16150" width="14.28515625" style="5" customWidth="1"/>
    <col min="16151" max="16151" width="21.42578125" style="5" customWidth="1"/>
    <col min="16152" max="16152" width="42.85546875" style="5" customWidth="1"/>
    <col min="16153" max="16384" width="9.140625" style="5"/>
  </cols>
  <sheetData>
    <row r="1" spans="1:25" ht="16.5" thickBot="1" x14ac:dyDescent="0.25">
      <c r="A1" s="226" t="s">
        <v>398</v>
      </c>
      <c r="B1" s="226"/>
      <c r="T1" s="4" t="s">
        <v>399</v>
      </c>
      <c r="U1" s="4" t="s">
        <v>134</v>
      </c>
      <c r="V1" s="4" t="s">
        <v>135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f>törzsanyag!I36</f>
        <v>39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törzsanyag!B48</f>
        <v>Elméleti Fizika A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törzsanyag!I54</f>
        <v>36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törzsanyag!C13+törzsanyag!C21+törzsanyag!C35+törzsanyag!C44+törzsanyag!C53+törzsanyag!C68</f>
        <v>20</v>
      </c>
      <c r="D11" s="54">
        <f>törzsanyag!D13+törzsanyag!D21+törzsanyag!D35+törzsanyag!D44+törzsanyag!D53+törzsanyag!D68</f>
        <v>20</v>
      </c>
      <c r="E11" s="54">
        <f>törzsanyag!E13+törzsanyag!E21+törzsanyag!E35+törzsanyag!E44+törzsanyag!E53+törzsanyag!E68</f>
        <v>18</v>
      </c>
      <c r="F11" s="54">
        <f>törzsanyag!F13+törzsanyag!F21+törzsanyag!F35+törzsanyag!F44+törzsanyag!F53+törzsanyag!F68</f>
        <v>16</v>
      </c>
      <c r="G11" s="54">
        <f>törzsanyag!G13+törzsanyag!G21+törzsanyag!G35+törzsanyag!G44+törzsanyag!G53+törzsanyag!G68</f>
        <v>10</v>
      </c>
      <c r="H11" s="54">
        <f>törzsanyag!H13+törzsanyag!H21+törzsanyag!H35+törzsanyag!H44+törzsanyag!H53+törzsanyag!H68</f>
        <v>6</v>
      </c>
      <c r="I11" s="215">
        <f>SUM(C11:H11)</f>
        <v>90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törzsanyag!C14+törzsanyag!C22+törzsanyag!C36+törzsanyag!C45+törzsanyag!C54+törzsanyag!C69</f>
        <v>30</v>
      </c>
      <c r="D12" s="62">
        <f>törzsanyag!D14+törzsanyag!D22+törzsanyag!D36+törzsanyag!D45+törzsanyag!D54+törzsanyag!D69</f>
        <v>30</v>
      </c>
      <c r="E12" s="62">
        <f>törzsanyag!E14+törzsanyag!E22+törzsanyag!E36+törzsanyag!E45+törzsanyag!E54+törzsanyag!E69</f>
        <v>27</v>
      </c>
      <c r="F12" s="62">
        <f>törzsanyag!F14+törzsanyag!F22+törzsanyag!F36+törzsanyag!F45+törzsanyag!F54+törzsanyag!F69</f>
        <v>24</v>
      </c>
      <c r="G12" s="62">
        <f>törzsanyag!G14+törzsanyag!G22+törzsanyag!G36+törzsanyag!G45+törzsanyag!G54+törzsanyag!G69</f>
        <v>15</v>
      </c>
      <c r="H12" s="62">
        <f>törzsanyag!H14+törzsanyag!H22+törzsanyag!H36+törzsanyag!H45+törzsanyag!H54+törzsanyag!H69</f>
        <v>19</v>
      </c>
      <c r="I12" s="209">
        <f>SUM(C12:H12)</f>
        <v>145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törzsanyag!C15+törzsanyag!C23+törzsanyag!C37+törzsanyag!C46+törzsanyag!C55+törzsanyag!C70</f>
        <v>3</v>
      </c>
      <c r="D13" s="68">
        <f>törzsanyag!D15+törzsanyag!D23+törzsanyag!D37+törzsanyag!D46+törzsanyag!D55+törzsanyag!D70</f>
        <v>3</v>
      </c>
      <c r="E13" s="68">
        <f>törzsanyag!E15+törzsanyag!E23+törzsanyag!E37+törzsanyag!E46+törzsanyag!E55+törzsanyag!E70</f>
        <v>3</v>
      </c>
      <c r="F13" s="68">
        <f>törzsanyag!F15+törzsanyag!F23+törzsanyag!F37+törzsanyag!F46+törzsanyag!F55+törzsanyag!F70</f>
        <v>3</v>
      </c>
      <c r="G13" s="68">
        <f>törzsanyag!G15+törzsanyag!G23+törzsanyag!G37+törzsanyag!G46+törzsanyag!G55+törzsanyag!G70</f>
        <v>1</v>
      </c>
      <c r="H13" s="68">
        <f>törzsanyag!H15+törzsanyag!H23+törzsanyag!H37+törzsanyag!H46+törzsanyag!H55+törzsanyag!H70</f>
        <v>1</v>
      </c>
      <c r="I13" s="210">
        <f>SUM(C13:H13)</f>
        <v>14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398</v>
      </c>
      <c r="I15" s="14"/>
      <c r="J15" s="14"/>
      <c r="K15" s="14"/>
      <c r="L15" s="14"/>
      <c r="O15" s="15"/>
      <c r="P15" s="16"/>
      <c r="Q15" s="16"/>
      <c r="R15" s="15"/>
      <c r="S15" s="16"/>
      <c r="T15" s="16"/>
    </row>
    <row r="16" spans="1:25" ht="13.5" thickBot="1" x14ac:dyDescent="0.25">
      <c r="A16" s="41" t="s">
        <v>128</v>
      </c>
      <c r="B16" s="42" t="s">
        <v>129</v>
      </c>
      <c r="C16" s="118"/>
      <c r="D16" s="45"/>
      <c r="E16" s="45" t="s">
        <v>370</v>
      </c>
      <c r="F16" s="45"/>
      <c r="G16" s="45"/>
      <c r="H16" s="119"/>
      <c r="I16" s="43"/>
      <c r="J16" s="45"/>
      <c r="K16" s="45">
        <v>2</v>
      </c>
      <c r="L16" s="46">
        <v>1</v>
      </c>
      <c r="M16" s="43">
        <v>3</v>
      </c>
      <c r="N16" s="46" t="s">
        <v>474</v>
      </c>
      <c r="O16" s="120" t="s">
        <v>259</v>
      </c>
      <c r="P16" s="121" t="str">
        <f>törzsanyag!A$18</f>
        <v>szamalapf19la</v>
      </c>
      <c r="Q16" s="122" t="str">
        <f>törzsanyag!B$18</f>
        <v>Számítógépes alapismeretek</v>
      </c>
      <c r="R16" s="123"/>
      <c r="S16" s="124"/>
      <c r="T16" s="125"/>
      <c r="U16" s="41" t="s">
        <v>336</v>
      </c>
      <c r="V16" s="41" t="s">
        <v>337</v>
      </c>
      <c r="W16" s="41" t="s">
        <v>377</v>
      </c>
      <c r="X16" s="41" t="s">
        <v>130</v>
      </c>
    </row>
    <row r="17" spans="1:24" ht="13.5" thickBot="1" x14ac:dyDescent="0.25">
      <c r="A17" s="126" t="s">
        <v>131</v>
      </c>
      <c r="B17" s="127" t="s">
        <v>132</v>
      </c>
      <c r="C17" s="128"/>
      <c r="D17" s="129"/>
      <c r="E17" s="129"/>
      <c r="F17" s="129" t="s">
        <v>370</v>
      </c>
      <c r="G17" s="129"/>
      <c r="H17" s="130"/>
      <c r="I17" s="128">
        <v>2</v>
      </c>
      <c r="J17" s="129"/>
      <c r="K17" s="131">
        <v>2</v>
      </c>
      <c r="L17" s="131">
        <v>1</v>
      </c>
      <c r="M17" s="128">
        <v>6</v>
      </c>
      <c r="N17" s="130" t="s">
        <v>472</v>
      </c>
      <c r="O17" s="120" t="s">
        <v>259</v>
      </c>
      <c r="P17" s="121" t="str">
        <f>törzsanyag!A$19</f>
        <v>fiznum1f19la</v>
      </c>
      <c r="Q17" s="122" t="str">
        <f>törzsanyag!B$19</f>
        <v>A fizika numerikus módszerei 1</v>
      </c>
      <c r="R17" s="123"/>
      <c r="S17" s="124"/>
      <c r="T17" s="125"/>
      <c r="U17" s="132" t="s">
        <v>134</v>
      </c>
      <c r="V17" s="132" t="s">
        <v>135</v>
      </c>
      <c r="W17" s="132" t="s">
        <v>371</v>
      </c>
      <c r="X17" s="132" t="s">
        <v>133</v>
      </c>
    </row>
    <row r="18" spans="1:24" ht="13.5" thickBot="1" x14ac:dyDescent="0.25">
      <c r="A18" s="133" t="s">
        <v>136</v>
      </c>
      <c r="B18" s="134" t="s">
        <v>137</v>
      </c>
      <c r="C18" s="135"/>
      <c r="D18" s="136"/>
      <c r="E18" s="136"/>
      <c r="F18" s="136"/>
      <c r="G18" s="136" t="s">
        <v>370</v>
      </c>
      <c r="H18" s="137"/>
      <c r="I18" s="135">
        <v>2</v>
      </c>
      <c r="J18" s="136"/>
      <c r="K18" s="138">
        <v>2</v>
      </c>
      <c r="L18" s="138">
        <v>1</v>
      </c>
      <c r="M18" s="135">
        <v>6</v>
      </c>
      <c r="N18" s="137" t="s">
        <v>472</v>
      </c>
      <c r="O18" s="139" t="s">
        <v>368</v>
      </c>
      <c r="P18" s="140" t="str">
        <f>törzsanyag!A$19</f>
        <v>fiznum1f19la</v>
      </c>
      <c r="Q18" s="125" t="str">
        <f>törzsanyag!B$19</f>
        <v>A fizika numerikus módszerei 1</v>
      </c>
      <c r="R18" s="123"/>
      <c r="S18" s="124"/>
      <c r="T18" s="125"/>
      <c r="U18" s="141" t="s">
        <v>139</v>
      </c>
      <c r="V18" s="141" t="s">
        <v>140</v>
      </c>
      <c r="W18" s="141" t="s">
        <v>377</v>
      </c>
      <c r="X18" s="141" t="s">
        <v>138</v>
      </c>
    </row>
    <row r="19" spans="1:24" ht="13.5" thickBot="1" x14ac:dyDescent="0.25">
      <c r="A19" s="41" t="s">
        <v>141</v>
      </c>
      <c r="B19" s="42" t="s">
        <v>142</v>
      </c>
      <c r="C19" s="118"/>
      <c r="D19" s="45"/>
      <c r="E19" s="45"/>
      <c r="F19" s="45"/>
      <c r="G19" s="45" t="s">
        <v>370</v>
      </c>
      <c r="H19" s="119"/>
      <c r="I19" s="43"/>
      <c r="J19" s="45"/>
      <c r="K19" s="45">
        <v>3</v>
      </c>
      <c r="L19" s="46">
        <v>1</v>
      </c>
      <c r="M19" s="43">
        <v>5</v>
      </c>
      <c r="N19" s="46" t="s">
        <v>474</v>
      </c>
      <c r="O19" s="139" t="s">
        <v>368</v>
      </c>
      <c r="P19" s="140" t="str">
        <f>törzsanyag!A$19</f>
        <v>fiznum1f19la</v>
      </c>
      <c r="Q19" s="125" t="str">
        <f>törzsanyag!B$19</f>
        <v>A fizika numerikus módszerei 1</v>
      </c>
      <c r="R19" s="123" t="s">
        <v>368</v>
      </c>
      <c r="S19" s="124" t="str">
        <f>törzsanyag!A$41</f>
        <v>fizlab1f19la</v>
      </c>
      <c r="T19" s="125" t="str">
        <f>törzsanyag!B$41</f>
        <v>Fizikai alapmérések</v>
      </c>
      <c r="U19" s="41" t="s">
        <v>76</v>
      </c>
      <c r="V19" s="41" t="s">
        <v>77</v>
      </c>
      <c r="W19" s="41" t="s">
        <v>377</v>
      </c>
      <c r="X19" s="41" t="s">
        <v>143</v>
      </c>
    </row>
    <row r="20" spans="1:24" ht="13.5" thickBot="1" x14ac:dyDescent="0.25">
      <c r="A20" s="142"/>
      <c r="B20" s="143" t="s">
        <v>400</v>
      </c>
      <c r="C20" s="43"/>
      <c r="D20" s="45"/>
      <c r="E20" s="45"/>
      <c r="F20" s="45"/>
      <c r="G20" s="45"/>
      <c r="H20" s="46" t="s">
        <v>370</v>
      </c>
      <c r="I20" s="43">
        <v>2</v>
      </c>
      <c r="J20" s="45"/>
      <c r="K20" s="119"/>
      <c r="L20" s="46"/>
      <c r="M20" s="43">
        <v>3</v>
      </c>
      <c r="N20" s="46"/>
      <c r="O20" s="87"/>
      <c r="P20" s="88"/>
      <c r="Q20" s="89"/>
      <c r="R20" s="144"/>
      <c r="S20" s="145"/>
      <c r="T20" s="89"/>
      <c r="U20" s="41"/>
      <c r="V20" s="41"/>
      <c r="W20" s="41"/>
      <c r="X20" s="41"/>
    </row>
    <row r="21" spans="1:24" ht="13.5" thickBot="1" x14ac:dyDescent="0.25">
      <c r="A21" s="142"/>
      <c r="B21" s="143" t="s">
        <v>400</v>
      </c>
      <c r="C21" s="43"/>
      <c r="D21" s="45"/>
      <c r="E21" s="45"/>
      <c r="F21" s="45"/>
      <c r="G21" s="45"/>
      <c r="H21" s="46" t="s">
        <v>370</v>
      </c>
      <c r="I21" s="43">
        <v>2</v>
      </c>
      <c r="J21" s="45"/>
      <c r="K21" s="119"/>
      <c r="L21" s="46"/>
      <c r="M21" s="43">
        <v>3</v>
      </c>
      <c r="N21" s="46"/>
      <c r="O21" s="87"/>
      <c r="P21" s="88"/>
      <c r="Q21" s="89"/>
      <c r="R21" s="144"/>
      <c r="S21" s="145"/>
      <c r="T21" s="89"/>
      <c r="U21" s="41"/>
      <c r="V21" s="41"/>
      <c r="W21" s="41"/>
      <c r="X21" s="41"/>
    </row>
    <row r="22" spans="1:24" s="59" customFormat="1" x14ac:dyDescent="0.2">
      <c r="A22" s="52"/>
      <c r="B22" s="53" t="s">
        <v>373</v>
      </c>
      <c r="C22" s="54">
        <f t="shared" ref="C22:H22" si="0">SUMIF(C16:C21,"=x",$I16:$I21)+SUMIF(C16:C21,"=x",$J16:$J21)+SUMIF(C16:C21,"=x",$K16:$K21)</f>
        <v>0</v>
      </c>
      <c r="D22" s="54">
        <f t="shared" si="0"/>
        <v>0</v>
      </c>
      <c r="E22" s="54">
        <f t="shared" si="0"/>
        <v>2</v>
      </c>
      <c r="F22" s="54">
        <f t="shared" si="0"/>
        <v>4</v>
      </c>
      <c r="G22" s="54">
        <f t="shared" si="0"/>
        <v>7</v>
      </c>
      <c r="H22" s="54">
        <f t="shared" si="0"/>
        <v>4</v>
      </c>
      <c r="I22" s="212">
        <f>SUM(C22:H22)</f>
        <v>17</v>
      </c>
      <c r="J22" s="212"/>
      <c r="K22" s="212"/>
      <c r="L22" s="212"/>
      <c r="M22" s="146"/>
      <c r="N22" s="146"/>
      <c r="O22" s="105"/>
      <c r="P22" s="106"/>
      <c r="Q22" s="106"/>
      <c r="R22" s="105"/>
      <c r="S22" s="106"/>
      <c r="T22" s="106"/>
      <c r="U22" s="58"/>
      <c r="V22" s="58"/>
      <c r="W22" s="58"/>
      <c r="X22" s="58"/>
    </row>
    <row r="23" spans="1:24" s="66" customFormat="1" x14ac:dyDescent="0.2">
      <c r="A23" s="60"/>
      <c r="B23" s="61" t="s">
        <v>374</v>
      </c>
      <c r="C23" s="62">
        <f t="shared" ref="C23:H23" si="1">SUMIF(C16:C21,"=x",$M16:$M21)</f>
        <v>0</v>
      </c>
      <c r="D23" s="62">
        <f t="shared" si="1"/>
        <v>0</v>
      </c>
      <c r="E23" s="62">
        <f t="shared" si="1"/>
        <v>3</v>
      </c>
      <c r="F23" s="62">
        <f t="shared" si="1"/>
        <v>6</v>
      </c>
      <c r="G23" s="62">
        <f t="shared" si="1"/>
        <v>11</v>
      </c>
      <c r="H23" s="62">
        <f t="shared" si="1"/>
        <v>6</v>
      </c>
      <c r="I23" s="209">
        <f>SUM(C23:H23)</f>
        <v>26</v>
      </c>
      <c r="J23" s="209"/>
      <c r="K23" s="209"/>
      <c r="L23" s="209"/>
      <c r="M23" s="63"/>
      <c r="N23" s="93"/>
      <c r="O23" s="64"/>
      <c r="P23" s="65"/>
      <c r="Q23" s="65"/>
      <c r="R23" s="64"/>
      <c r="S23" s="65"/>
      <c r="T23" s="65"/>
      <c r="U23" s="65"/>
      <c r="V23" s="65"/>
      <c r="W23" s="65"/>
      <c r="X23" s="65"/>
    </row>
    <row r="24" spans="1:24" x14ac:dyDescent="0.2">
      <c r="A24" s="1"/>
      <c r="B24" s="67" t="s">
        <v>375</v>
      </c>
      <c r="C24" s="68">
        <f>SUMPRODUCT(--(C16:C21="x"),--($N16:$N21="K(5)"))</f>
        <v>0</v>
      </c>
      <c r="D24" s="68">
        <f t="shared" ref="D24:H24" si="2">SUMPRODUCT(--(D16:D21="x"),--($N16:$N21="K(5)"))</f>
        <v>0</v>
      </c>
      <c r="E24" s="68">
        <f t="shared" si="2"/>
        <v>0</v>
      </c>
      <c r="F24" s="68">
        <f t="shared" si="2"/>
        <v>1</v>
      </c>
      <c r="G24" s="68">
        <f t="shared" si="2"/>
        <v>1</v>
      </c>
      <c r="H24" s="68">
        <f t="shared" si="2"/>
        <v>0</v>
      </c>
      <c r="I24" s="210">
        <f>SUM(C24:H24)</f>
        <v>2</v>
      </c>
      <c r="J24" s="210"/>
      <c r="K24" s="210"/>
      <c r="L24" s="210"/>
      <c r="O24" s="11"/>
      <c r="P24" s="109"/>
      <c r="Q24" s="109"/>
      <c r="R24" s="11"/>
      <c r="S24" s="109"/>
      <c r="T24" s="109"/>
    </row>
    <row r="25" spans="1:24" ht="63.75" customHeight="1" x14ac:dyDescent="0.2">
      <c r="A25" s="211" t="s">
        <v>401</v>
      </c>
      <c r="B25" s="2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4" x14ac:dyDescent="0.2">
      <c r="A26" s="1"/>
      <c r="B26" s="1"/>
      <c r="C26" s="147"/>
      <c r="D26" s="147"/>
      <c r="E26" s="147"/>
      <c r="F26" s="147"/>
      <c r="G26" s="147"/>
      <c r="H26" s="147"/>
      <c r="O26" s="11"/>
      <c r="P26" s="109"/>
      <c r="Q26" s="109"/>
      <c r="R26" s="11"/>
      <c r="S26" s="109"/>
      <c r="T26" s="109"/>
    </row>
    <row r="27" spans="1:24" ht="13.5" thickBot="1" x14ac:dyDescent="0.25">
      <c r="A27" s="71"/>
      <c r="B27" s="71" t="s">
        <v>402</v>
      </c>
    </row>
    <row r="28" spans="1:24" ht="13.5" thickBot="1" x14ac:dyDescent="0.25">
      <c r="A28" s="148" t="s">
        <v>144</v>
      </c>
      <c r="B28" s="42" t="s">
        <v>145</v>
      </c>
      <c r="C28" s="118"/>
      <c r="D28" s="45"/>
      <c r="E28" s="45"/>
      <c r="F28" s="45"/>
      <c r="G28" s="45" t="s">
        <v>1</v>
      </c>
      <c r="H28" s="119"/>
      <c r="I28" s="43">
        <v>2</v>
      </c>
      <c r="J28" s="45"/>
      <c r="K28" s="45"/>
      <c r="L28" s="46"/>
      <c r="M28" s="43">
        <v>3</v>
      </c>
      <c r="N28" s="46" t="s">
        <v>472</v>
      </c>
      <c r="O28" s="149" t="s">
        <v>259</v>
      </c>
      <c r="P28" s="150" t="str">
        <f>A$17</f>
        <v>korszam1f19va</v>
      </c>
      <c r="Q28" s="151" t="str">
        <f>B$17</f>
        <v>Korszerű számítástechnikai módszerek a fizikában 1</v>
      </c>
      <c r="R28" s="144"/>
      <c r="S28" s="145"/>
      <c r="T28" s="89"/>
      <c r="U28" s="41" t="s">
        <v>134</v>
      </c>
      <c r="V28" s="41" t="s">
        <v>135</v>
      </c>
      <c r="W28" s="41" t="s">
        <v>371</v>
      </c>
      <c r="X28" s="41" t="s">
        <v>146</v>
      </c>
    </row>
    <row r="29" spans="1:24" ht="13.5" thickBot="1" x14ac:dyDescent="0.25">
      <c r="A29" s="41" t="s">
        <v>147</v>
      </c>
      <c r="B29" s="42" t="s">
        <v>148</v>
      </c>
      <c r="C29" s="118"/>
      <c r="D29" s="45"/>
      <c r="E29" s="45"/>
      <c r="F29" s="45"/>
      <c r="G29" s="45"/>
      <c r="H29" s="119" t="s">
        <v>1</v>
      </c>
      <c r="I29" s="43">
        <v>2</v>
      </c>
      <c r="J29" s="45"/>
      <c r="K29" s="45"/>
      <c r="L29" s="46"/>
      <c r="M29" s="43">
        <v>3</v>
      </c>
      <c r="N29" s="46" t="s">
        <v>472</v>
      </c>
      <c r="O29" s="139" t="s">
        <v>368</v>
      </c>
      <c r="P29" s="140" t="str">
        <f>törzsanyag!A$12</f>
        <v>valszamf19va</v>
      </c>
      <c r="Q29" s="125" t="str">
        <f>törzsanyag!B$12</f>
        <v>Valószínűségszámítás és statisztika a fizikában</v>
      </c>
      <c r="R29" s="123"/>
      <c r="S29" s="124"/>
      <c r="T29" s="125"/>
      <c r="U29" s="41" t="s">
        <v>134</v>
      </c>
      <c r="V29" s="41" t="s">
        <v>135</v>
      </c>
      <c r="W29" s="41" t="s">
        <v>371</v>
      </c>
      <c r="X29" s="41" t="s">
        <v>149</v>
      </c>
    </row>
    <row r="30" spans="1:24" ht="13.5" thickBot="1" x14ac:dyDescent="0.25">
      <c r="A30" s="41" t="s">
        <v>150</v>
      </c>
      <c r="B30" s="42" t="s">
        <v>151</v>
      </c>
      <c r="C30" s="118"/>
      <c r="D30" s="45"/>
      <c r="E30" s="45"/>
      <c r="F30" s="45"/>
      <c r="G30" s="45"/>
      <c r="H30" s="119" t="s">
        <v>1</v>
      </c>
      <c r="I30" s="43"/>
      <c r="J30" s="45"/>
      <c r="K30" s="45">
        <v>2</v>
      </c>
      <c r="L30" s="46">
        <v>1</v>
      </c>
      <c r="M30" s="43">
        <v>3</v>
      </c>
      <c r="N30" s="46" t="s">
        <v>474</v>
      </c>
      <c r="O30" s="139" t="s">
        <v>368</v>
      </c>
      <c r="P30" s="140" t="str">
        <f>törzsanyag!A$19</f>
        <v>fiznum1f19la</v>
      </c>
      <c r="Q30" s="125" t="str">
        <f>törzsanyag!B$19</f>
        <v>A fizika numerikus módszerei 1</v>
      </c>
      <c r="R30" s="123"/>
      <c r="S30" s="124"/>
      <c r="T30" s="125"/>
      <c r="U30" s="41" t="s">
        <v>76</v>
      </c>
      <c r="V30" s="41" t="s">
        <v>77</v>
      </c>
      <c r="W30" s="41" t="s">
        <v>377</v>
      </c>
      <c r="X30" s="41" t="s">
        <v>152</v>
      </c>
    </row>
    <row r="31" spans="1:24" ht="13.5" thickBot="1" x14ac:dyDescent="0.25">
      <c r="A31" s="41" t="s">
        <v>153</v>
      </c>
      <c r="B31" s="42" t="s">
        <v>154</v>
      </c>
      <c r="C31" s="118"/>
      <c r="D31" s="45"/>
      <c r="E31" s="45"/>
      <c r="F31" s="45"/>
      <c r="G31" s="45"/>
      <c r="H31" s="119" t="s">
        <v>1</v>
      </c>
      <c r="I31" s="43"/>
      <c r="J31" s="45"/>
      <c r="K31" s="45">
        <v>2</v>
      </c>
      <c r="L31" s="46">
        <v>1</v>
      </c>
      <c r="M31" s="43">
        <v>3</v>
      </c>
      <c r="N31" s="46" t="s">
        <v>474</v>
      </c>
      <c r="O31" s="139" t="s">
        <v>368</v>
      </c>
      <c r="P31" s="140" t="str">
        <f>törzsanyag!A$19</f>
        <v>fiznum1f19la</v>
      </c>
      <c r="Q31" s="125" t="str">
        <f>törzsanyag!B$19</f>
        <v>A fizika numerikus módszerei 1</v>
      </c>
      <c r="R31" s="123"/>
      <c r="S31" s="124"/>
      <c r="T31" s="125"/>
      <c r="U31" s="41" t="s">
        <v>134</v>
      </c>
      <c r="V31" s="41" t="s">
        <v>135</v>
      </c>
      <c r="W31" s="41" t="s">
        <v>371</v>
      </c>
      <c r="X31" s="41" t="s">
        <v>155</v>
      </c>
    </row>
    <row r="32" spans="1:24" ht="13.5" thickBot="1" x14ac:dyDescent="0.25">
      <c r="A32" s="126" t="s">
        <v>156</v>
      </c>
      <c r="B32" s="127" t="s">
        <v>157</v>
      </c>
      <c r="C32" s="128"/>
      <c r="D32" s="129"/>
      <c r="E32" s="129"/>
      <c r="F32" s="129"/>
      <c r="G32" s="129"/>
      <c r="H32" s="130" t="s">
        <v>1</v>
      </c>
      <c r="I32" s="128">
        <v>2</v>
      </c>
      <c r="J32" s="129"/>
      <c r="K32" s="131">
        <v>2</v>
      </c>
      <c r="L32" s="131">
        <v>1</v>
      </c>
      <c r="M32" s="128">
        <v>6</v>
      </c>
      <c r="N32" s="130" t="s">
        <v>472</v>
      </c>
      <c r="O32" s="139" t="s">
        <v>368</v>
      </c>
      <c r="P32" s="140" t="str">
        <f>törzsanyag!A$19</f>
        <v>fiznum1f19la</v>
      </c>
      <c r="Q32" s="125" t="str">
        <f>törzsanyag!B$19</f>
        <v>A fizika numerikus módszerei 1</v>
      </c>
      <c r="R32" s="123"/>
      <c r="S32" s="124"/>
      <c r="T32" s="125"/>
      <c r="U32" s="132" t="s">
        <v>76</v>
      </c>
      <c r="V32" s="132" t="s">
        <v>77</v>
      </c>
      <c r="W32" s="132" t="s">
        <v>377</v>
      </c>
      <c r="X32" s="132" t="s">
        <v>158</v>
      </c>
    </row>
    <row r="34" spans="1:24" ht="13.5" thickBot="1" x14ac:dyDescent="0.25">
      <c r="A34" s="13"/>
      <c r="B34" s="13" t="s">
        <v>403</v>
      </c>
      <c r="M34" s="2"/>
    </row>
    <row r="35" spans="1:24" ht="13.5" thickBot="1" x14ac:dyDescent="0.25">
      <c r="A35" s="41"/>
      <c r="B35" s="143" t="s">
        <v>404</v>
      </c>
      <c r="C35" s="43"/>
      <c r="D35" s="45"/>
      <c r="E35" s="45"/>
      <c r="F35" s="45"/>
      <c r="G35" s="45" t="s">
        <v>370</v>
      </c>
      <c r="H35" s="46"/>
      <c r="I35" s="43">
        <v>2</v>
      </c>
      <c r="J35" s="45"/>
      <c r="K35" s="45"/>
      <c r="L35" s="46"/>
      <c r="M35" s="47">
        <v>3</v>
      </c>
      <c r="N35" s="46"/>
      <c r="O35" s="48"/>
      <c r="P35" s="49"/>
      <c r="Q35" s="50"/>
      <c r="R35" s="48"/>
      <c r="S35" s="51"/>
      <c r="T35" s="50"/>
      <c r="U35" s="41"/>
      <c r="V35" s="41"/>
      <c r="W35" s="41"/>
      <c r="X35" s="41"/>
    </row>
    <row r="36" spans="1:24" ht="13.5" thickBot="1" x14ac:dyDescent="0.25">
      <c r="A36" s="41"/>
      <c r="B36" s="143" t="s">
        <v>404</v>
      </c>
      <c r="C36" s="43"/>
      <c r="D36" s="45"/>
      <c r="E36" s="45"/>
      <c r="F36" s="45"/>
      <c r="G36" s="45"/>
      <c r="H36" s="46" t="s">
        <v>370</v>
      </c>
      <c r="I36" s="43">
        <v>2</v>
      </c>
      <c r="J36" s="45"/>
      <c r="K36" s="45"/>
      <c r="L36" s="46"/>
      <c r="M36" s="47">
        <v>3</v>
      </c>
      <c r="N36" s="46"/>
      <c r="O36" s="48"/>
      <c r="P36" s="49"/>
      <c r="Q36" s="50"/>
      <c r="R36" s="48"/>
      <c r="S36" s="51"/>
      <c r="T36" s="50"/>
      <c r="U36" s="41"/>
      <c r="V36" s="41"/>
      <c r="W36" s="41"/>
      <c r="X36" s="41"/>
    </row>
    <row r="37" spans="1:24" ht="13.5" thickBot="1" x14ac:dyDescent="0.25">
      <c r="A37" s="41"/>
      <c r="B37" s="143" t="s">
        <v>404</v>
      </c>
      <c r="C37" s="43"/>
      <c r="D37" s="45"/>
      <c r="E37" s="45"/>
      <c r="F37" s="45"/>
      <c r="G37" s="45"/>
      <c r="H37" s="46" t="s">
        <v>370</v>
      </c>
      <c r="I37" s="43">
        <v>2</v>
      </c>
      <c r="J37" s="45"/>
      <c r="K37" s="45"/>
      <c r="L37" s="46"/>
      <c r="M37" s="47">
        <v>3</v>
      </c>
      <c r="N37" s="46"/>
      <c r="O37" s="48"/>
      <c r="P37" s="49"/>
      <c r="Q37" s="50"/>
      <c r="R37" s="48"/>
      <c r="S37" s="51"/>
      <c r="T37" s="50"/>
      <c r="U37" s="41"/>
      <c r="V37" s="41"/>
      <c r="W37" s="41"/>
      <c r="X37" s="41"/>
    </row>
    <row r="38" spans="1:24" s="59" customFormat="1" x14ac:dyDescent="0.2">
      <c r="A38" s="52"/>
      <c r="B38" s="53" t="s">
        <v>373</v>
      </c>
      <c r="C38" s="54">
        <f t="shared" ref="C38:H38" si="3">SUMIF(C35:C37,"=x",$I35:$I37)+SUMIF(C35:C37,"=x",$J35:$J37)+SUMIF(C35:C37,"=x",$K35:$K37)</f>
        <v>0</v>
      </c>
      <c r="D38" s="54">
        <f t="shared" si="3"/>
        <v>0</v>
      </c>
      <c r="E38" s="54">
        <f t="shared" si="3"/>
        <v>0</v>
      </c>
      <c r="F38" s="54">
        <f t="shared" si="3"/>
        <v>0</v>
      </c>
      <c r="G38" s="54">
        <f t="shared" si="3"/>
        <v>2</v>
      </c>
      <c r="H38" s="54">
        <f t="shared" si="3"/>
        <v>4</v>
      </c>
      <c r="I38" s="212">
        <f>SUM(C38:H38)</f>
        <v>6</v>
      </c>
      <c r="J38" s="212"/>
      <c r="K38" s="212"/>
      <c r="L38" s="212"/>
      <c r="M38" s="72"/>
      <c r="N38" s="72"/>
      <c r="O38" s="56"/>
      <c r="P38" s="57"/>
      <c r="Q38" s="57"/>
      <c r="R38" s="56"/>
      <c r="S38" s="57"/>
      <c r="T38" s="57"/>
      <c r="U38" s="58"/>
      <c r="V38" s="58"/>
      <c r="W38" s="58"/>
      <c r="X38" s="58"/>
    </row>
    <row r="39" spans="1:24" s="66" customFormat="1" x14ac:dyDescent="0.2">
      <c r="A39" s="60"/>
      <c r="B39" s="61" t="s">
        <v>374</v>
      </c>
      <c r="C39" s="62">
        <f t="shared" ref="C39:H39" si="4">SUMIF(C35:C37,"=x",$M35:$M37)</f>
        <v>0</v>
      </c>
      <c r="D39" s="62">
        <f t="shared" si="4"/>
        <v>0</v>
      </c>
      <c r="E39" s="62">
        <f t="shared" si="4"/>
        <v>0</v>
      </c>
      <c r="F39" s="62">
        <f t="shared" si="4"/>
        <v>0</v>
      </c>
      <c r="G39" s="62">
        <f t="shared" si="4"/>
        <v>3</v>
      </c>
      <c r="H39" s="62">
        <f t="shared" si="4"/>
        <v>6</v>
      </c>
      <c r="I39" s="209">
        <f>SUM(C39:H39)</f>
        <v>9</v>
      </c>
      <c r="J39" s="209"/>
      <c r="K39" s="209"/>
      <c r="L39" s="209"/>
      <c r="M39" s="63"/>
      <c r="N39" s="63"/>
      <c r="O39" s="64"/>
      <c r="P39" s="65"/>
      <c r="Q39" s="65"/>
      <c r="R39" s="64"/>
      <c r="S39" s="65"/>
      <c r="T39" s="65"/>
      <c r="U39" s="65"/>
      <c r="V39" s="65"/>
      <c r="W39" s="65"/>
      <c r="X39" s="65"/>
    </row>
    <row r="40" spans="1:24" s="66" customFormat="1" x14ac:dyDescent="0.2">
      <c r="A40" s="60"/>
      <c r="B40" s="67" t="s">
        <v>375</v>
      </c>
      <c r="C40" s="68">
        <f>SUMPRODUCT(--(C35:C37="x"),--($N35:$N37="K(5)"))</f>
        <v>0</v>
      </c>
      <c r="D40" s="68">
        <f t="shared" ref="D40:H40" si="5">SUMPRODUCT(--(D35:D37="x"),--($N35:$N37="K(5)"))</f>
        <v>0</v>
      </c>
      <c r="E40" s="68">
        <f t="shared" si="5"/>
        <v>0</v>
      </c>
      <c r="F40" s="68">
        <f t="shared" si="5"/>
        <v>0</v>
      </c>
      <c r="G40" s="68">
        <f t="shared" si="5"/>
        <v>0</v>
      </c>
      <c r="H40" s="68">
        <f t="shared" si="5"/>
        <v>0</v>
      </c>
      <c r="I40" s="210">
        <f>SUM(C40:H40)</f>
        <v>0</v>
      </c>
      <c r="J40" s="210"/>
      <c r="K40" s="210"/>
      <c r="L40" s="210"/>
      <c r="M40" s="69"/>
      <c r="N40" s="69"/>
      <c r="O40" s="64"/>
      <c r="P40" s="65"/>
      <c r="Q40" s="65"/>
      <c r="R40" s="64"/>
      <c r="S40" s="65"/>
      <c r="T40" s="65"/>
      <c r="U40" s="65"/>
      <c r="V40" s="65"/>
      <c r="W40" s="65"/>
      <c r="X40" s="65"/>
    </row>
    <row r="41" spans="1:24" s="66" customFormat="1" x14ac:dyDescent="0.2">
      <c r="A41" s="60"/>
      <c r="B41" s="60"/>
      <c r="C41" s="62"/>
      <c r="D41" s="62"/>
      <c r="E41" s="62"/>
      <c r="F41" s="62"/>
      <c r="G41" s="62"/>
      <c r="H41" s="62"/>
      <c r="I41" s="63"/>
      <c r="J41" s="63"/>
      <c r="K41" s="63"/>
      <c r="L41" s="63"/>
      <c r="M41" s="92"/>
      <c r="N41" s="93"/>
      <c r="O41" s="64"/>
      <c r="P41" s="65"/>
      <c r="Q41" s="65"/>
      <c r="R41" s="64"/>
      <c r="S41" s="65"/>
      <c r="T41" s="65"/>
      <c r="U41" s="65"/>
      <c r="V41" s="65"/>
      <c r="W41" s="65"/>
      <c r="X41" s="65"/>
    </row>
    <row r="42" spans="1:24" x14ac:dyDescent="0.2">
      <c r="A42" s="152"/>
      <c r="B42" s="152" t="s">
        <v>405</v>
      </c>
      <c r="M42" s="2"/>
    </row>
    <row r="43" spans="1:24" s="59" customFormat="1" x14ac:dyDescent="0.2">
      <c r="A43" s="52"/>
      <c r="B43" s="53" t="s">
        <v>373</v>
      </c>
      <c r="C43" s="54">
        <f t="shared" ref="C43:H45" si="6">C11+C22+C38</f>
        <v>20</v>
      </c>
      <c r="D43" s="54">
        <f t="shared" si="6"/>
        <v>20</v>
      </c>
      <c r="E43" s="54">
        <f t="shared" si="6"/>
        <v>20</v>
      </c>
      <c r="F43" s="54">
        <f t="shared" si="6"/>
        <v>20</v>
      </c>
      <c r="G43" s="54">
        <f t="shared" si="6"/>
        <v>19</v>
      </c>
      <c r="H43" s="54">
        <f t="shared" si="6"/>
        <v>14</v>
      </c>
      <c r="I43" s="230">
        <f>SUM(C43:H43)</f>
        <v>113</v>
      </c>
      <c r="J43" s="230"/>
      <c r="K43" s="230"/>
      <c r="L43" s="230"/>
      <c r="M43" s="153"/>
      <c r="N43" s="153"/>
      <c r="O43" s="105"/>
      <c r="P43" s="106"/>
      <c r="Q43" s="106"/>
      <c r="R43" s="105"/>
      <c r="S43" s="106"/>
      <c r="T43" s="106"/>
      <c r="U43" s="154"/>
      <c r="V43" s="154"/>
      <c r="W43" s="154"/>
      <c r="X43" s="154"/>
    </row>
    <row r="44" spans="1:24" s="66" customFormat="1" x14ac:dyDescent="0.2">
      <c r="A44" s="60"/>
      <c r="B44" s="61" t="s">
        <v>374</v>
      </c>
      <c r="C44" s="62">
        <f t="shared" si="6"/>
        <v>30</v>
      </c>
      <c r="D44" s="62">
        <f t="shared" si="6"/>
        <v>30</v>
      </c>
      <c r="E44" s="62">
        <f t="shared" si="6"/>
        <v>30</v>
      </c>
      <c r="F44" s="62">
        <f t="shared" si="6"/>
        <v>30</v>
      </c>
      <c r="G44" s="62">
        <f t="shared" si="6"/>
        <v>29</v>
      </c>
      <c r="H44" s="62">
        <f t="shared" si="6"/>
        <v>31</v>
      </c>
      <c r="I44" s="209">
        <f>SUM(C44:H44)</f>
        <v>180</v>
      </c>
      <c r="J44" s="209"/>
      <c r="K44" s="209"/>
      <c r="L44" s="209"/>
      <c r="M44" s="63"/>
      <c r="N44" s="63"/>
      <c r="O44" s="107"/>
      <c r="P44" s="108"/>
      <c r="Q44" s="108"/>
      <c r="R44" s="107"/>
      <c r="S44" s="108"/>
      <c r="T44" s="108"/>
      <c r="U44" s="155"/>
      <c r="V44" s="155"/>
      <c r="W44" s="155"/>
      <c r="X44" s="155"/>
    </row>
    <row r="45" spans="1:24" x14ac:dyDescent="0.2">
      <c r="A45" s="1"/>
      <c r="B45" s="67" t="s">
        <v>375</v>
      </c>
      <c r="C45" s="68">
        <f t="shared" si="6"/>
        <v>3</v>
      </c>
      <c r="D45" s="68">
        <f t="shared" si="6"/>
        <v>3</v>
      </c>
      <c r="E45" s="68">
        <f t="shared" si="6"/>
        <v>3</v>
      </c>
      <c r="F45" s="68">
        <f t="shared" si="6"/>
        <v>4</v>
      </c>
      <c r="G45" s="68">
        <f t="shared" si="6"/>
        <v>2</v>
      </c>
      <c r="H45" s="68">
        <f t="shared" si="6"/>
        <v>1</v>
      </c>
      <c r="I45" s="210">
        <f>SUM(C45:H45)</f>
        <v>16</v>
      </c>
      <c r="J45" s="210"/>
      <c r="K45" s="210"/>
      <c r="L45" s="210"/>
      <c r="M45" s="69"/>
      <c r="N45" s="69"/>
      <c r="O45" s="11"/>
      <c r="P45" s="109"/>
      <c r="Q45" s="109"/>
      <c r="R45" s="11"/>
      <c r="S45" s="109"/>
      <c r="T45" s="109"/>
      <c r="U45" s="109"/>
      <c r="V45" s="109"/>
      <c r="W45" s="109"/>
      <c r="X45" s="109"/>
    </row>
  </sheetData>
  <mergeCells count="26">
    <mergeCell ref="A1:B1"/>
    <mergeCell ref="A2:A3"/>
    <mergeCell ref="B2:B3"/>
    <mergeCell ref="C2:H2"/>
    <mergeCell ref="I2:L2"/>
    <mergeCell ref="I23:L23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22:L22"/>
    <mergeCell ref="V2:V3"/>
    <mergeCell ref="W2:W3"/>
    <mergeCell ref="I44:L44"/>
    <mergeCell ref="I45:L45"/>
    <mergeCell ref="I24:L24"/>
    <mergeCell ref="A25:B25"/>
    <mergeCell ref="I38:L38"/>
    <mergeCell ref="I39:L39"/>
    <mergeCell ref="I40:L40"/>
    <mergeCell ref="I43:L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2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5.140625" style="5" customWidth="1"/>
    <col min="2" max="2" width="37.7109375" style="5" bestFit="1" customWidth="1"/>
    <col min="3" max="5" width="3.42578125" style="1" customWidth="1"/>
    <col min="6" max="8" width="3.5703125" style="1" bestFit="1" customWidth="1"/>
    <col min="9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6.28515625" style="1" customWidth="1"/>
    <col min="15" max="15" width="3.85546875" style="3" bestFit="1" customWidth="1"/>
    <col min="16" max="16" width="15" style="4" bestFit="1" customWidth="1"/>
    <col min="17" max="17" width="44.140625" style="4" bestFit="1" customWidth="1"/>
    <col min="18" max="18" width="2.28515625" style="3" bestFit="1" customWidth="1"/>
    <col min="19" max="19" width="13.42578125" style="4" bestFit="1" customWidth="1"/>
    <col min="20" max="20" width="43.5703125" style="4" bestFit="1" customWidth="1"/>
    <col min="21" max="21" width="17.140625" style="4" bestFit="1" customWidth="1"/>
    <col min="22" max="22" width="16.28515625" style="4" bestFit="1" customWidth="1"/>
    <col min="23" max="23" width="25.85546875" style="4" bestFit="1" customWidth="1"/>
    <col min="24" max="24" width="37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42.85546875" style="5" customWidth="1"/>
    <col min="274" max="274" width="3.42578125" style="5" customWidth="1"/>
    <col min="275" max="275" width="14.28515625" style="5" customWidth="1"/>
    <col min="276" max="276" width="42.85546875" style="5" customWidth="1"/>
    <col min="277" max="277" width="21.42578125" style="5" customWidth="1"/>
    <col min="278" max="278" width="14.28515625" style="5" customWidth="1"/>
    <col min="279" max="279" width="21.42578125" style="5" customWidth="1"/>
    <col min="280" max="280" width="42.8554687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42.85546875" style="5" customWidth="1"/>
    <col min="530" max="530" width="3.42578125" style="5" customWidth="1"/>
    <col min="531" max="531" width="14.28515625" style="5" customWidth="1"/>
    <col min="532" max="532" width="42.85546875" style="5" customWidth="1"/>
    <col min="533" max="533" width="21.42578125" style="5" customWidth="1"/>
    <col min="534" max="534" width="14.28515625" style="5" customWidth="1"/>
    <col min="535" max="535" width="21.42578125" style="5" customWidth="1"/>
    <col min="536" max="536" width="42.8554687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42.85546875" style="5" customWidth="1"/>
    <col min="786" max="786" width="3.42578125" style="5" customWidth="1"/>
    <col min="787" max="787" width="14.28515625" style="5" customWidth="1"/>
    <col min="788" max="788" width="42.85546875" style="5" customWidth="1"/>
    <col min="789" max="789" width="21.42578125" style="5" customWidth="1"/>
    <col min="790" max="790" width="14.28515625" style="5" customWidth="1"/>
    <col min="791" max="791" width="21.42578125" style="5" customWidth="1"/>
    <col min="792" max="792" width="42.8554687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42.85546875" style="5" customWidth="1"/>
    <col min="1042" max="1042" width="3.42578125" style="5" customWidth="1"/>
    <col min="1043" max="1043" width="14.28515625" style="5" customWidth="1"/>
    <col min="1044" max="1044" width="42.85546875" style="5" customWidth="1"/>
    <col min="1045" max="1045" width="21.42578125" style="5" customWidth="1"/>
    <col min="1046" max="1046" width="14.28515625" style="5" customWidth="1"/>
    <col min="1047" max="1047" width="21.42578125" style="5" customWidth="1"/>
    <col min="1048" max="1048" width="42.8554687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42.85546875" style="5" customWidth="1"/>
    <col min="1298" max="1298" width="3.42578125" style="5" customWidth="1"/>
    <col min="1299" max="1299" width="14.28515625" style="5" customWidth="1"/>
    <col min="1300" max="1300" width="42.85546875" style="5" customWidth="1"/>
    <col min="1301" max="1301" width="21.42578125" style="5" customWidth="1"/>
    <col min="1302" max="1302" width="14.28515625" style="5" customWidth="1"/>
    <col min="1303" max="1303" width="21.42578125" style="5" customWidth="1"/>
    <col min="1304" max="1304" width="42.8554687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42.85546875" style="5" customWidth="1"/>
    <col min="1554" max="1554" width="3.42578125" style="5" customWidth="1"/>
    <col min="1555" max="1555" width="14.28515625" style="5" customWidth="1"/>
    <col min="1556" max="1556" width="42.85546875" style="5" customWidth="1"/>
    <col min="1557" max="1557" width="21.42578125" style="5" customWidth="1"/>
    <col min="1558" max="1558" width="14.28515625" style="5" customWidth="1"/>
    <col min="1559" max="1559" width="21.42578125" style="5" customWidth="1"/>
    <col min="1560" max="1560" width="42.8554687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42.85546875" style="5" customWidth="1"/>
    <col min="1810" max="1810" width="3.42578125" style="5" customWidth="1"/>
    <col min="1811" max="1811" width="14.28515625" style="5" customWidth="1"/>
    <col min="1812" max="1812" width="42.85546875" style="5" customWidth="1"/>
    <col min="1813" max="1813" width="21.42578125" style="5" customWidth="1"/>
    <col min="1814" max="1814" width="14.28515625" style="5" customWidth="1"/>
    <col min="1815" max="1815" width="21.42578125" style="5" customWidth="1"/>
    <col min="1816" max="1816" width="42.8554687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42.85546875" style="5" customWidth="1"/>
    <col min="2066" max="2066" width="3.42578125" style="5" customWidth="1"/>
    <col min="2067" max="2067" width="14.28515625" style="5" customWidth="1"/>
    <col min="2068" max="2068" width="42.85546875" style="5" customWidth="1"/>
    <col min="2069" max="2069" width="21.42578125" style="5" customWidth="1"/>
    <col min="2070" max="2070" width="14.28515625" style="5" customWidth="1"/>
    <col min="2071" max="2071" width="21.42578125" style="5" customWidth="1"/>
    <col min="2072" max="2072" width="42.8554687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42.85546875" style="5" customWidth="1"/>
    <col min="2322" max="2322" width="3.42578125" style="5" customWidth="1"/>
    <col min="2323" max="2323" width="14.28515625" style="5" customWidth="1"/>
    <col min="2324" max="2324" width="42.85546875" style="5" customWidth="1"/>
    <col min="2325" max="2325" width="21.42578125" style="5" customWidth="1"/>
    <col min="2326" max="2326" width="14.28515625" style="5" customWidth="1"/>
    <col min="2327" max="2327" width="21.42578125" style="5" customWidth="1"/>
    <col min="2328" max="2328" width="42.8554687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42.85546875" style="5" customWidth="1"/>
    <col min="2578" max="2578" width="3.42578125" style="5" customWidth="1"/>
    <col min="2579" max="2579" width="14.28515625" style="5" customWidth="1"/>
    <col min="2580" max="2580" width="42.85546875" style="5" customWidth="1"/>
    <col min="2581" max="2581" width="21.42578125" style="5" customWidth="1"/>
    <col min="2582" max="2582" width="14.28515625" style="5" customWidth="1"/>
    <col min="2583" max="2583" width="21.42578125" style="5" customWidth="1"/>
    <col min="2584" max="2584" width="42.8554687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42.85546875" style="5" customWidth="1"/>
    <col min="2834" max="2834" width="3.42578125" style="5" customWidth="1"/>
    <col min="2835" max="2835" width="14.28515625" style="5" customWidth="1"/>
    <col min="2836" max="2836" width="42.85546875" style="5" customWidth="1"/>
    <col min="2837" max="2837" width="21.42578125" style="5" customWidth="1"/>
    <col min="2838" max="2838" width="14.28515625" style="5" customWidth="1"/>
    <col min="2839" max="2839" width="21.42578125" style="5" customWidth="1"/>
    <col min="2840" max="2840" width="42.8554687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42.85546875" style="5" customWidth="1"/>
    <col min="3090" max="3090" width="3.42578125" style="5" customWidth="1"/>
    <col min="3091" max="3091" width="14.28515625" style="5" customWidth="1"/>
    <col min="3092" max="3092" width="42.85546875" style="5" customWidth="1"/>
    <col min="3093" max="3093" width="21.42578125" style="5" customWidth="1"/>
    <col min="3094" max="3094" width="14.28515625" style="5" customWidth="1"/>
    <col min="3095" max="3095" width="21.42578125" style="5" customWidth="1"/>
    <col min="3096" max="3096" width="42.8554687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42.85546875" style="5" customWidth="1"/>
    <col min="3346" max="3346" width="3.42578125" style="5" customWidth="1"/>
    <col min="3347" max="3347" width="14.28515625" style="5" customWidth="1"/>
    <col min="3348" max="3348" width="42.85546875" style="5" customWidth="1"/>
    <col min="3349" max="3349" width="21.42578125" style="5" customWidth="1"/>
    <col min="3350" max="3350" width="14.28515625" style="5" customWidth="1"/>
    <col min="3351" max="3351" width="21.42578125" style="5" customWidth="1"/>
    <col min="3352" max="3352" width="42.8554687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42.85546875" style="5" customWidth="1"/>
    <col min="3602" max="3602" width="3.42578125" style="5" customWidth="1"/>
    <col min="3603" max="3603" width="14.28515625" style="5" customWidth="1"/>
    <col min="3604" max="3604" width="42.85546875" style="5" customWidth="1"/>
    <col min="3605" max="3605" width="21.42578125" style="5" customWidth="1"/>
    <col min="3606" max="3606" width="14.28515625" style="5" customWidth="1"/>
    <col min="3607" max="3607" width="21.42578125" style="5" customWidth="1"/>
    <col min="3608" max="3608" width="42.8554687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42.85546875" style="5" customWidth="1"/>
    <col min="3858" max="3858" width="3.42578125" style="5" customWidth="1"/>
    <col min="3859" max="3859" width="14.28515625" style="5" customWidth="1"/>
    <col min="3860" max="3860" width="42.85546875" style="5" customWidth="1"/>
    <col min="3861" max="3861" width="21.42578125" style="5" customWidth="1"/>
    <col min="3862" max="3862" width="14.28515625" style="5" customWidth="1"/>
    <col min="3863" max="3863" width="21.42578125" style="5" customWidth="1"/>
    <col min="3864" max="3864" width="42.8554687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42.85546875" style="5" customWidth="1"/>
    <col min="4114" max="4114" width="3.42578125" style="5" customWidth="1"/>
    <col min="4115" max="4115" width="14.28515625" style="5" customWidth="1"/>
    <col min="4116" max="4116" width="42.85546875" style="5" customWidth="1"/>
    <col min="4117" max="4117" width="21.42578125" style="5" customWidth="1"/>
    <col min="4118" max="4118" width="14.28515625" style="5" customWidth="1"/>
    <col min="4119" max="4119" width="21.42578125" style="5" customWidth="1"/>
    <col min="4120" max="4120" width="42.8554687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42.85546875" style="5" customWidth="1"/>
    <col min="4370" max="4370" width="3.42578125" style="5" customWidth="1"/>
    <col min="4371" max="4371" width="14.28515625" style="5" customWidth="1"/>
    <col min="4372" max="4372" width="42.85546875" style="5" customWidth="1"/>
    <col min="4373" max="4373" width="21.42578125" style="5" customWidth="1"/>
    <col min="4374" max="4374" width="14.28515625" style="5" customWidth="1"/>
    <col min="4375" max="4375" width="21.42578125" style="5" customWidth="1"/>
    <col min="4376" max="4376" width="42.8554687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42.85546875" style="5" customWidth="1"/>
    <col min="4626" max="4626" width="3.42578125" style="5" customWidth="1"/>
    <col min="4627" max="4627" width="14.28515625" style="5" customWidth="1"/>
    <col min="4628" max="4628" width="42.85546875" style="5" customWidth="1"/>
    <col min="4629" max="4629" width="21.42578125" style="5" customWidth="1"/>
    <col min="4630" max="4630" width="14.28515625" style="5" customWidth="1"/>
    <col min="4631" max="4631" width="21.42578125" style="5" customWidth="1"/>
    <col min="4632" max="4632" width="42.8554687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42.85546875" style="5" customWidth="1"/>
    <col min="4882" max="4882" width="3.42578125" style="5" customWidth="1"/>
    <col min="4883" max="4883" width="14.28515625" style="5" customWidth="1"/>
    <col min="4884" max="4884" width="42.85546875" style="5" customWidth="1"/>
    <col min="4885" max="4885" width="21.42578125" style="5" customWidth="1"/>
    <col min="4886" max="4886" width="14.28515625" style="5" customWidth="1"/>
    <col min="4887" max="4887" width="21.42578125" style="5" customWidth="1"/>
    <col min="4888" max="4888" width="42.8554687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42.85546875" style="5" customWidth="1"/>
    <col min="5138" max="5138" width="3.42578125" style="5" customWidth="1"/>
    <col min="5139" max="5139" width="14.28515625" style="5" customWidth="1"/>
    <col min="5140" max="5140" width="42.85546875" style="5" customWidth="1"/>
    <col min="5141" max="5141" width="21.42578125" style="5" customWidth="1"/>
    <col min="5142" max="5142" width="14.28515625" style="5" customWidth="1"/>
    <col min="5143" max="5143" width="21.42578125" style="5" customWidth="1"/>
    <col min="5144" max="5144" width="42.8554687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42.85546875" style="5" customWidth="1"/>
    <col min="5394" max="5394" width="3.42578125" style="5" customWidth="1"/>
    <col min="5395" max="5395" width="14.28515625" style="5" customWidth="1"/>
    <col min="5396" max="5396" width="42.85546875" style="5" customWidth="1"/>
    <col min="5397" max="5397" width="21.42578125" style="5" customWidth="1"/>
    <col min="5398" max="5398" width="14.28515625" style="5" customWidth="1"/>
    <col min="5399" max="5399" width="21.42578125" style="5" customWidth="1"/>
    <col min="5400" max="5400" width="42.8554687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42.85546875" style="5" customWidth="1"/>
    <col min="5650" max="5650" width="3.42578125" style="5" customWidth="1"/>
    <col min="5651" max="5651" width="14.28515625" style="5" customWidth="1"/>
    <col min="5652" max="5652" width="42.85546875" style="5" customWidth="1"/>
    <col min="5653" max="5653" width="21.42578125" style="5" customWidth="1"/>
    <col min="5654" max="5654" width="14.28515625" style="5" customWidth="1"/>
    <col min="5655" max="5655" width="21.42578125" style="5" customWidth="1"/>
    <col min="5656" max="5656" width="42.8554687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42.85546875" style="5" customWidth="1"/>
    <col min="5906" max="5906" width="3.42578125" style="5" customWidth="1"/>
    <col min="5907" max="5907" width="14.28515625" style="5" customWidth="1"/>
    <col min="5908" max="5908" width="42.85546875" style="5" customWidth="1"/>
    <col min="5909" max="5909" width="21.42578125" style="5" customWidth="1"/>
    <col min="5910" max="5910" width="14.28515625" style="5" customWidth="1"/>
    <col min="5911" max="5911" width="21.42578125" style="5" customWidth="1"/>
    <col min="5912" max="5912" width="42.8554687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42.85546875" style="5" customWidth="1"/>
    <col min="6162" max="6162" width="3.42578125" style="5" customWidth="1"/>
    <col min="6163" max="6163" width="14.28515625" style="5" customWidth="1"/>
    <col min="6164" max="6164" width="42.85546875" style="5" customWidth="1"/>
    <col min="6165" max="6165" width="21.42578125" style="5" customWidth="1"/>
    <col min="6166" max="6166" width="14.28515625" style="5" customWidth="1"/>
    <col min="6167" max="6167" width="21.42578125" style="5" customWidth="1"/>
    <col min="6168" max="6168" width="42.8554687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42.85546875" style="5" customWidth="1"/>
    <col min="6418" max="6418" width="3.42578125" style="5" customWidth="1"/>
    <col min="6419" max="6419" width="14.28515625" style="5" customWidth="1"/>
    <col min="6420" max="6420" width="42.85546875" style="5" customWidth="1"/>
    <col min="6421" max="6421" width="21.42578125" style="5" customWidth="1"/>
    <col min="6422" max="6422" width="14.28515625" style="5" customWidth="1"/>
    <col min="6423" max="6423" width="21.42578125" style="5" customWidth="1"/>
    <col min="6424" max="6424" width="42.8554687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42.85546875" style="5" customWidth="1"/>
    <col min="6674" max="6674" width="3.42578125" style="5" customWidth="1"/>
    <col min="6675" max="6675" width="14.28515625" style="5" customWidth="1"/>
    <col min="6676" max="6676" width="42.85546875" style="5" customWidth="1"/>
    <col min="6677" max="6677" width="21.42578125" style="5" customWidth="1"/>
    <col min="6678" max="6678" width="14.28515625" style="5" customWidth="1"/>
    <col min="6679" max="6679" width="21.42578125" style="5" customWidth="1"/>
    <col min="6680" max="6680" width="42.8554687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42.85546875" style="5" customWidth="1"/>
    <col min="6930" max="6930" width="3.42578125" style="5" customWidth="1"/>
    <col min="6931" max="6931" width="14.28515625" style="5" customWidth="1"/>
    <col min="6932" max="6932" width="42.85546875" style="5" customWidth="1"/>
    <col min="6933" max="6933" width="21.42578125" style="5" customWidth="1"/>
    <col min="6934" max="6934" width="14.28515625" style="5" customWidth="1"/>
    <col min="6935" max="6935" width="21.42578125" style="5" customWidth="1"/>
    <col min="6936" max="6936" width="42.8554687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42.85546875" style="5" customWidth="1"/>
    <col min="7186" max="7186" width="3.42578125" style="5" customWidth="1"/>
    <col min="7187" max="7187" width="14.28515625" style="5" customWidth="1"/>
    <col min="7188" max="7188" width="42.85546875" style="5" customWidth="1"/>
    <col min="7189" max="7189" width="21.42578125" style="5" customWidth="1"/>
    <col min="7190" max="7190" width="14.28515625" style="5" customWidth="1"/>
    <col min="7191" max="7191" width="21.42578125" style="5" customWidth="1"/>
    <col min="7192" max="7192" width="42.8554687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42.85546875" style="5" customWidth="1"/>
    <col min="7442" max="7442" width="3.42578125" style="5" customWidth="1"/>
    <col min="7443" max="7443" width="14.28515625" style="5" customWidth="1"/>
    <col min="7444" max="7444" width="42.85546875" style="5" customWidth="1"/>
    <col min="7445" max="7445" width="21.42578125" style="5" customWidth="1"/>
    <col min="7446" max="7446" width="14.28515625" style="5" customWidth="1"/>
    <col min="7447" max="7447" width="21.42578125" style="5" customWidth="1"/>
    <col min="7448" max="7448" width="42.8554687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42.85546875" style="5" customWidth="1"/>
    <col min="7698" max="7698" width="3.42578125" style="5" customWidth="1"/>
    <col min="7699" max="7699" width="14.28515625" style="5" customWidth="1"/>
    <col min="7700" max="7700" width="42.85546875" style="5" customWidth="1"/>
    <col min="7701" max="7701" width="21.42578125" style="5" customWidth="1"/>
    <col min="7702" max="7702" width="14.28515625" style="5" customWidth="1"/>
    <col min="7703" max="7703" width="21.42578125" style="5" customWidth="1"/>
    <col min="7704" max="7704" width="42.8554687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42.85546875" style="5" customWidth="1"/>
    <col min="7954" max="7954" width="3.42578125" style="5" customWidth="1"/>
    <col min="7955" max="7955" width="14.28515625" style="5" customWidth="1"/>
    <col min="7956" max="7956" width="42.85546875" style="5" customWidth="1"/>
    <col min="7957" max="7957" width="21.42578125" style="5" customWidth="1"/>
    <col min="7958" max="7958" width="14.28515625" style="5" customWidth="1"/>
    <col min="7959" max="7959" width="21.42578125" style="5" customWidth="1"/>
    <col min="7960" max="7960" width="42.8554687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42.85546875" style="5" customWidth="1"/>
    <col min="8210" max="8210" width="3.42578125" style="5" customWidth="1"/>
    <col min="8211" max="8211" width="14.28515625" style="5" customWidth="1"/>
    <col min="8212" max="8212" width="42.85546875" style="5" customWidth="1"/>
    <col min="8213" max="8213" width="21.42578125" style="5" customWidth="1"/>
    <col min="8214" max="8214" width="14.28515625" style="5" customWidth="1"/>
    <col min="8215" max="8215" width="21.42578125" style="5" customWidth="1"/>
    <col min="8216" max="8216" width="42.8554687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42.85546875" style="5" customWidth="1"/>
    <col min="8466" max="8466" width="3.42578125" style="5" customWidth="1"/>
    <col min="8467" max="8467" width="14.28515625" style="5" customWidth="1"/>
    <col min="8468" max="8468" width="42.85546875" style="5" customWidth="1"/>
    <col min="8469" max="8469" width="21.42578125" style="5" customWidth="1"/>
    <col min="8470" max="8470" width="14.28515625" style="5" customWidth="1"/>
    <col min="8471" max="8471" width="21.42578125" style="5" customWidth="1"/>
    <col min="8472" max="8472" width="42.8554687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42.85546875" style="5" customWidth="1"/>
    <col min="8722" max="8722" width="3.42578125" style="5" customWidth="1"/>
    <col min="8723" max="8723" width="14.28515625" style="5" customWidth="1"/>
    <col min="8724" max="8724" width="42.85546875" style="5" customWidth="1"/>
    <col min="8725" max="8725" width="21.42578125" style="5" customWidth="1"/>
    <col min="8726" max="8726" width="14.28515625" style="5" customWidth="1"/>
    <col min="8727" max="8727" width="21.42578125" style="5" customWidth="1"/>
    <col min="8728" max="8728" width="42.8554687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42.85546875" style="5" customWidth="1"/>
    <col min="8978" max="8978" width="3.42578125" style="5" customWidth="1"/>
    <col min="8979" max="8979" width="14.28515625" style="5" customWidth="1"/>
    <col min="8980" max="8980" width="42.85546875" style="5" customWidth="1"/>
    <col min="8981" max="8981" width="21.42578125" style="5" customWidth="1"/>
    <col min="8982" max="8982" width="14.28515625" style="5" customWidth="1"/>
    <col min="8983" max="8983" width="21.42578125" style="5" customWidth="1"/>
    <col min="8984" max="8984" width="42.8554687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42.85546875" style="5" customWidth="1"/>
    <col min="9234" max="9234" width="3.42578125" style="5" customWidth="1"/>
    <col min="9235" max="9235" width="14.28515625" style="5" customWidth="1"/>
    <col min="9236" max="9236" width="42.85546875" style="5" customWidth="1"/>
    <col min="9237" max="9237" width="21.42578125" style="5" customWidth="1"/>
    <col min="9238" max="9238" width="14.28515625" style="5" customWidth="1"/>
    <col min="9239" max="9239" width="21.42578125" style="5" customWidth="1"/>
    <col min="9240" max="9240" width="42.8554687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42.85546875" style="5" customWidth="1"/>
    <col min="9490" max="9490" width="3.42578125" style="5" customWidth="1"/>
    <col min="9491" max="9491" width="14.28515625" style="5" customWidth="1"/>
    <col min="9492" max="9492" width="42.85546875" style="5" customWidth="1"/>
    <col min="9493" max="9493" width="21.42578125" style="5" customWidth="1"/>
    <col min="9494" max="9494" width="14.28515625" style="5" customWidth="1"/>
    <col min="9495" max="9495" width="21.42578125" style="5" customWidth="1"/>
    <col min="9496" max="9496" width="42.8554687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42.85546875" style="5" customWidth="1"/>
    <col min="9746" max="9746" width="3.42578125" style="5" customWidth="1"/>
    <col min="9747" max="9747" width="14.28515625" style="5" customWidth="1"/>
    <col min="9748" max="9748" width="42.85546875" style="5" customWidth="1"/>
    <col min="9749" max="9749" width="21.42578125" style="5" customWidth="1"/>
    <col min="9750" max="9750" width="14.28515625" style="5" customWidth="1"/>
    <col min="9751" max="9751" width="21.42578125" style="5" customWidth="1"/>
    <col min="9752" max="9752" width="42.8554687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42.85546875" style="5" customWidth="1"/>
    <col min="10002" max="10002" width="3.42578125" style="5" customWidth="1"/>
    <col min="10003" max="10003" width="14.28515625" style="5" customWidth="1"/>
    <col min="10004" max="10004" width="42.85546875" style="5" customWidth="1"/>
    <col min="10005" max="10005" width="21.42578125" style="5" customWidth="1"/>
    <col min="10006" max="10006" width="14.28515625" style="5" customWidth="1"/>
    <col min="10007" max="10007" width="21.42578125" style="5" customWidth="1"/>
    <col min="10008" max="10008" width="42.8554687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42.85546875" style="5" customWidth="1"/>
    <col min="10258" max="10258" width="3.42578125" style="5" customWidth="1"/>
    <col min="10259" max="10259" width="14.28515625" style="5" customWidth="1"/>
    <col min="10260" max="10260" width="42.85546875" style="5" customWidth="1"/>
    <col min="10261" max="10261" width="21.42578125" style="5" customWidth="1"/>
    <col min="10262" max="10262" width="14.28515625" style="5" customWidth="1"/>
    <col min="10263" max="10263" width="21.42578125" style="5" customWidth="1"/>
    <col min="10264" max="10264" width="42.8554687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42.85546875" style="5" customWidth="1"/>
    <col min="10514" max="10514" width="3.42578125" style="5" customWidth="1"/>
    <col min="10515" max="10515" width="14.28515625" style="5" customWidth="1"/>
    <col min="10516" max="10516" width="42.85546875" style="5" customWidth="1"/>
    <col min="10517" max="10517" width="21.42578125" style="5" customWidth="1"/>
    <col min="10518" max="10518" width="14.28515625" style="5" customWidth="1"/>
    <col min="10519" max="10519" width="21.42578125" style="5" customWidth="1"/>
    <col min="10520" max="10520" width="42.8554687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42.85546875" style="5" customWidth="1"/>
    <col min="10770" max="10770" width="3.42578125" style="5" customWidth="1"/>
    <col min="10771" max="10771" width="14.28515625" style="5" customWidth="1"/>
    <col min="10772" max="10772" width="42.85546875" style="5" customWidth="1"/>
    <col min="10773" max="10773" width="21.42578125" style="5" customWidth="1"/>
    <col min="10774" max="10774" width="14.28515625" style="5" customWidth="1"/>
    <col min="10775" max="10775" width="21.42578125" style="5" customWidth="1"/>
    <col min="10776" max="10776" width="42.8554687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42.85546875" style="5" customWidth="1"/>
    <col min="11026" max="11026" width="3.42578125" style="5" customWidth="1"/>
    <col min="11027" max="11027" width="14.28515625" style="5" customWidth="1"/>
    <col min="11028" max="11028" width="42.85546875" style="5" customWidth="1"/>
    <col min="11029" max="11029" width="21.42578125" style="5" customWidth="1"/>
    <col min="11030" max="11030" width="14.28515625" style="5" customWidth="1"/>
    <col min="11031" max="11031" width="21.42578125" style="5" customWidth="1"/>
    <col min="11032" max="11032" width="42.8554687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42.85546875" style="5" customWidth="1"/>
    <col min="11282" max="11282" width="3.42578125" style="5" customWidth="1"/>
    <col min="11283" max="11283" width="14.28515625" style="5" customWidth="1"/>
    <col min="11284" max="11284" width="42.85546875" style="5" customWidth="1"/>
    <col min="11285" max="11285" width="21.42578125" style="5" customWidth="1"/>
    <col min="11286" max="11286" width="14.28515625" style="5" customWidth="1"/>
    <col min="11287" max="11287" width="21.42578125" style="5" customWidth="1"/>
    <col min="11288" max="11288" width="42.8554687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42.85546875" style="5" customWidth="1"/>
    <col min="11538" max="11538" width="3.42578125" style="5" customWidth="1"/>
    <col min="11539" max="11539" width="14.28515625" style="5" customWidth="1"/>
    <col min="11540" max="11540" width="42.85546875" style="5" customWidth="1"/>
    <col min="11541" max="11541" width="21.42578125" style="5" customWidth="1"/>
    <col min="11542" max="11542" width="14.28515625" style="5" customWidth="1"/>
    <col min="11543" max="11543" width="21.42578125" style="5" customWidth="1"/>
    <col min="11544" max="11544" width="42.8554687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42.85546875" style="5" customWidth="1"/>
    <col min="11794" max="11794" width="3.42578125" style="5" customWidth="1"/>
    <col min="11795" max="11795" width="14.28515625" style="5" customWidth="1"/>
    <col min="11796" max="11796" width="42.85546875" style="5" customWidth="1"/>
    <col min="11797" max="11797" width="21.42578125" style="5" customWidth="1"/>
    <col min="11798" max="11798" width="14.28515625" style="5" customWidth="1"/>
    <col min="11799" max="11799" width="21.42578125" style="5" customWidth="1"/>
    <col min="11800" max="11800" width="42.8554687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42.85546875" style="5" customWidth="1"/>
    <col min="12050" max="12050" width="3.42578125" style="5" customWidth="1"/>
    <col min="12051" max="12051" width="14.28515625" style="5" customWidth="1"/>
    <col min="12052" max="12052" width="42.85546875" style="5" customWidth="1"/>
    <col min="12053" max="12053" width="21.42578125" style="5" customWidth="1"/>
    <col min="12054" max="12054" width="14.28515625" style="5" customWidth="1"/>
    <col min="12055" max="12055" width="21.42578125" style="5" customWidth="1"/>
    <col min="12056" max="12056" width="42.8554687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42.85546875" style="5" customWidth="1"/>
    <col min="12306" max="12306" width="3.42578125" style="5" customWidth="1"/>
    <col min="12307" max="12307" width="14.28515625" style="5" customWidth="1"/>
    <col min="12308" max="12308" width="42.85546875" style="5" customWidth="1"/>
    <col min="12309" max="12309" width="21.42578125" style="5" customWidth="1"/>
    <col min="12310" max="12310" width="14.28515625" style="5" customWidth="1"/>
    <col min="12311" max="12311" width="21.42578125" style="5" customWidth="1"/>
    <col min="12312" max="12312" width="42.8554687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42.85546875" style="5" customWidth="1"/>
    <col min="12562" max="12562" width="3.42578125" style="5" customWidth="1"/>
    <col min="12563" max="12563" width="14.28515625" style="5" customWidth="1"/>
    <col min="12564" max="12564" width="42.85546875" style="5" customWidth="1"/>
    <col min="12565" max="12565" width="21.42578125" style="5" customWidth="1"/>
    <col min="12566" max="12566" width="14.28515625" style="5" customWidth="1"/>
    <col min="12567" max="12567" width="21.42578125" style="5" customWidth="1"/>
    <col min="12568" max="12568" width="42.8554687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42.85546875" style="5" customWidth="1"/>
    <col min="12818" max="12818" width="3.42578125" style="5" customWidth="1"/>
    <col min="12819" max="12819" width="14.28515625" style="5" customWidth="1"/>
    <col min="12820" max="12820" width="42.85546875" style="5" customWidth="1"/>
    <col min="12821" max="12821" width="21.42578125" style="5" customWidth="1"/>
    <col min="12822" max="12822" width="14.28515625" style="5" customWidth="1"/>
    <col min="12823" max="12823" width="21.42578125" style="5" customWidth="1"/>
    <col min="12824" max="12824" width="42.8554687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42.85546875" style="5" customWidth="1"/>
    <col min="13074" max="13074" width="3.42578125" style="5" customWidth="1"/>
    <col min="13075" max="13075" width="14.28515625" style="5" customWidth="1"/>
    <col min="13076" max="13076" width="42.85546875" style="5" customWidth="1"/>
    <col min="13077" max="13077" width="21.42578125" style="5" customWidth="1"/>
    <col min="13078" max="13078" width="14.28515625" style="5" customWidth="1"/>
    <col min="13079" max="13079" width="21.42578125" style="5" customWidth="1"/>
    <col min="13080" max="13080" width="42.8554687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42.85546875" style="5" customWidth="1"/>
    <col min="13330" max="13330" width="3.42578125" style="5" customWidth="1"/>
    <col min="13331" max="13331" width="14.28515625" style="5" customWidth="1"/>
    <col min="13332" max="13332" width="42.85546875" style="5" customWidth="1"/>
    <col min="13333" max="13333" width="21.42578125" style="5" customWidth="1"/>
    <col min="13334" max="13334" width="14.28515625" style="5" customWidth="1"/>
    <col min="13335" max="13335" width="21.42578125" style="5" customWidth="1"/>
    <col min="13336" max="13336" width="42.8554687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42.85546875" style="5" customWidth="1"/>
    <col min="13586" max="13586" width="3.42578125" style="5" customWidth="1"/>
    <col min="13587" max="13587" width="14.28515625" style="5" customWidth="1"/>
    <col min="13588" max="13588" width="42.85546875" style="5" customWidth="1"/>
    <col min="13589" max="13589" width="21.42578125" style="5" customWidth="1"/>
    <col min="13590" max="13590" width="14.28515625" style="5" customWidth="1"/>
    <col min="13591" max="13591" width="21.42578125" style="5" customWidth="1"/>
    <col min="13592" max="13592" width="42.8554687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42.85546875" style="5" customWidth="1"/>
    <col min="13842" max="13842" width="3.42578125" style="5" customWidth="1"/>
    <col min="13843" max="13843" width="14.28515625" style="5" customWidth="1"/>
    <col min="13844" max="13844" width="42.85546875" style="5" customWidth="1"/>
    <col min="13845" max="13845" width="21.42578125" style="5" customWidth="1"/>
    <col min="13846" max="13846" width="14.28515625" style="5" customWidth="1"/>
    <col min="13847" max="13847" width="21.42578125" style="5" customWidth="1"/>
    <col min="13848" max="13848" width="42.8554687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42.85546875" style="5" customWidth="1"/>
    <col min="14098" max="14098" width="3.42578125" style="5" customWidth="1"/>
    <col min="14099" max="14099" width="14.28515625" style="5" customWidth="1"/>
    <col min="14100" max="14100" width="42.85546875" style="5" customWidth="1"/>
    <col min="14101" max="14101" width="21.42578125" style="5" customWidth="1"/>
    <col min="14102" max="14102" width="14.28515625" style="5" customWidth="1"/>
    <col min="14103" max="14103" width="21.42578125" style="5" customWidth="1"/>
    <col min="14104" max="14104" width="42.8554687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42.85546875" style="5" customWidth="1"/>
    <col min="14354" max="14354" width="3.42578125" style="5" customWidth="1"/>
    <col min="14355" max="14355" width="14.28515625" style="5" customWidth="1"/>
    <col min="14356" max="14356" width="42.85546875" style="5" customWidth="1"/>
    <col min="14357" max="14357" width="21.42578125" style="5" customWidth="1"/>
    <col min="14358" max="14358" width="14.28515625" style="5" customWidth="1"/>
    <col min="14359" max="14359" width="21.42578125" style="5" customWidth="1"/>
    <col min="14360" max="14360" width="42.8554687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42.85546875" style="5" customWidth="1"/>
    <col min="14610" max="14610" width="3.42578125" style="5" customWidth="1"/>
    <col min="14611" max="14611" width="14.28515625" style="5" customWidth="1"/>
    <col min="14612" max="14612" width="42.85546875" style="5" customWidth="1"/>
    <col min="14613" max="14613" width="21.42578125" style="5" customWidth="1"/>
    <col min="14614" max="14614" width="14.28515625" style="5" customWidth="1"/>
    <col min="14615" max="14615" width="21.42578125" style="5" customWidth="1"/>
    <col min="14616" max="14616" width="42.8554687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42.85546875" style="5" customWidth="1"/>
    <col min="14866" max="14866" width="3.42578125" style="5" customWidth="1"/>
    <col min="14867" max="14867" width="14.28515625" style="5" customWidth="1"/>
    <col min="14868" max="14868" width="42.85546875" style="5" customWidth="1"/>
    <col min="14869" max="14869" width="21.42578125" style="5" customWidth="1"/>
    <col min="14870" max="14870" width="14.28515625" style="5" customWidth="1"/>
    <col min="14871" max="14871" width="21.42578125" style="5" customWidth="1"/>
    <col min="14872" max="14872" width="42.8554687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42.85546875" style="5" customWidth="1"/>
    <col min="15122" max="15122" width="3.42578125" style="5" customWidth="1"/>
    <col min="15123" max="15123" width="14.28515625" style="5" customWidth="1"/>
    <col min="15124" max="15124" width="42.85546875" style="5" customWidth="1"/>
    <col min="15125" max="15125" width="21.42578125" style="5" customWidth="1"/>
    <col min="15126" max="15126" width="14.28515625" style="5" customWidth="1"/>
    <col min="15127" max="15127" width="21.42578125" style="5" customWidth="1"/>
    <col min="15128" max="15128" width="42.8554687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42.85546875" style="5" customWidth="1"/>
    <col min="15378" max="15378" width="3.42578125" style="5" customWidth="1"/>
    <col min="15379" max="15379" width="14.28515625" style="5" customWidth="1"/>
    <col min="15380" max="15380" width="42.85546875" style="5" customWidth="1"/>
    <col min="15381" max="15381" width="21.42578125" style="5" customWidth="1"/>
    <col min="15382" max="15382" width="14.28515625" style="5" customWidth="1"/>
    <col min="15383" max="15383" width="21.42578125" style="5" customWidth="1"/>
    <col min="15384" max="15384" width="42.8554687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42.85546875" style="5" customWidth="1"/>
    <col min="15634" max="15634" width="3.42578125" style="5" customWidth="1"/>
    <col min="15635" max="15635" width="14.28515625" style="5" customWidth="1"/>
    <col min="15636" max="15636" width="42.85546875" style="5" customWidth="1"/>
    <col min="15637" max="15637" width="21.42578125" style="5" customWidth="1"/>
    <col min="15638" max="15638" width="14.28515625" style="5" customWidth="1"/>
    <col min="15639" max="15639" width="21.42578125" style="5" customWidth="1"/>
    <col min="15640" max="15640" width="42.8554687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42.85546875" style="5" customWidth="1"/>
    <col min="15890" max="15890" width="3.42578125" style="5" customWidth="1"/>
    <col min="15891" max="15891" width="14.28515625" style="5" customWidth="1"/>
    <col min="15892" max="15892" width="42.85546875" style="5" customWidth="1"/>
    <col min="15893" max="15893" width="21.42578125" style="5" customWidth="1"/>
    <col min="15894" max="15894" width="14.28515625" style="5" customWidth="1"/>
    <col min="15895" max="15895" width="21.42578125" style="5" customWidth="1"/>
    <col min="15896" max="15896" width="42.8554687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42.85546875" style="5" customWidth="1"/>
    <col min="16146" max="16146" width="3.42578125" style="5" customWidth="1"/>
    <col min="16147" max="16147" width="14.28515625" style="5" customWidth="1"/>
    <col min="16148" max="16148" width="42.85546875" style="5" customWidth="1"/>
    <col min="16149" max="16149" width="21.42578125" style="5" customWidth="1"/>
    <col min="16150" max="16150" width="14.28515625" style="5" customWidth="1"/>
    <col min="16151" max="16151" width="21.42578125" style="5" customWidth="1"/>
    <col min="16152" max="16152" width="42.85546875" style="5" customWidth="1"/>
    <col min="16153" max="16384" width="9.140625" style="5"/>
  </cols>
  <sheetData>
    <row r="1" spans="1:25" ht="16.5" thickBot="1" x14ac:dyDescent="0.25">
      <c r="A1" s="226" t="s">
        <v>406</v>
      </c>
      <c r="B1" s="226"/>
      <c r="T1" s="4" t="s">
        <v>399</v>
      </c>
      <c r="U1" s="4" t="s">
        <v>102</v>
      </c>
      <c r="V1" s="4" t="s">
        <v>103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f>törzsanyag!I36</f>
        <v>39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törzsanyag!B48</f>
        <v>Elméleti Fizika A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törzsanyag!I54</f>
        <v>36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törzsanyag!C13+törzsanyag!C21+törzsanyag!C35+törzsanyag!C44+törzsanyag!C53+törzsanyag!C68</f>
        <v>20</v>
      </c>
      <c r="D11" s="54">
        <f>törzsanyag!D13+törzsanyag!D21+törzsanyag!D35+törzsanyag!D44+törzsanyag!D53+törzsanyag!D68</f>
        <v>20</v>
      </c>
      <c r="E11" s="54">
        <f>törzsanyag!E13+törzsanyag!E21+törzsanyag!E35+törzsanyag!E44+törzsanyag!E53+törzsanyag!E68</f>
        <v>18</v>
      </c>
      <c r="F11" s="54">
        <f>törzsanyag!F13+törzsanyag!F21+törzsanyag!F35+törzsanyag!F44+törzsanyag!F53+törzsanyag!F68</f>
        <v>16</v>
      </c>
      <c r="G11" s="54">
        <f>törzsanyag!G13+törzsanyag!G21+törzsanyag!G35+törzsanyag!G44+törzsanyag!G53+törzsanyag!G68</f>
        <v>10</v>
      </c>
      <c r="H11" s="54">
        <f>törzsanyag!H13+törzsanyag!H21+törzsanyag!H35+törzsanyag!H44+törzsanyag!H53+törzsanyag!H68</f>
        <v>6</v>
      </c>
      <c r="I11" s="215">
        <f>SUM(C11:H11)</f>
        <v>90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törzsanyag!C14+törzsanyag!C22+törzsanyag!C36+törzsanyag!C45+törzsanyag!C54+törzsanyag!C69</f>
        <v>30</v>
      </c>
      <c r="D12" s="62">
        <f>törzsanyag!D14+törzsanyag!D22+törzsanyag!D36+törzsanyag!D45+törzsanyag!D54+törzsanyag!D69</f>
        <v>30</v>
      </c>
      <c r="E12" s="62">
        <f>törzsanyag!E14+törzsanyag!E22+törzsanyag!E36+törzsanyag!E45+törzsanyag!E54+törzsanyag!E69</f>
        <v>27</v>
      </c>
      <c r="F12" s="62">
        <f>törzsanyag!F14+törzsanyag!F22+törzsanyag!F36+törzsanyag!F45+törzsanyag!F54+törzsanyag!F69</f>
        <v>24</v>
      </c>
      <c r="G12" s="62">
        <f>törzsanyag!G14+törzsanyag!G22+törzsanyag!G36+törzsanyag!G45+törzsanyag!G54+törzsanyag!G69</f>
        <v>15</v>
      </c>
      <c r="H12" s="62">
        <f>törzsanyag!H14+törzsanyag!H22+törzsanyag!H36+törzsanyag!H45+törzsanyag!H54+törzsanyag!H69</f>
        <v>19</v>
      </c>
      <c r="I12" s="209">
        <f>SUM(C12:H12)</f>
        <v>145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törzsanyag!C15+törzsanyag!C23+törzsanyag!C37+törzsanyag!C46+törzsanyag!C55+törzsanyag!C70</f>
        <v>3</v>
      </c>
      <c r="D13" s="68">
        <f>törzsanyag!D15+törzsanyag!D23+törzsanyag!D37+törzsanyag!D46+törzsanyag!D55+törzsanyag!D70</f>
        <v>3</v>
      </c>
      <c r="E13" s="68">
        <f>törzsanyag!E15+törzsanyag!E23+törzsanyag!E37+törzsanyag!E46+törzsanyag!E55+törzsanyag!E70</f>
        <v>3</v>
      </c>
      <c r="F13" s="68">
        <f>törzsanyag!F15+törzsanyag!F23+törzsanyag!F37+törzsanyag!F46+törzsanyag!F55+törzsanyag!F70</f>
        <v>3</v>
      </c>
      <c r="G13" s="68">
        <f>törzsanyag!G15+törzsanyag!G23+törzsanyag!G37+törzsanyag!G46+törzsanyag!G55+törzsanyag!G70</f>
        <v>1</v>
      </c>
      <c r="H13" s="68">
        <f>törzsanyag!H15+törzsanyag!H23+törzsanyag!H37+törzsanyag!H46+törzsanyag!H55+törzsanyag!H70</f>
        <v>1</v>
      </c>
      <c r="I13" s="210">
        <f>SUM(C13:H13)</f>
        <v>14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406</v>
      </c>
      <c r="I15" s="14"/>
      <c r="J15" s="14"/>
      <c r="K15" s="14"/>
      <c r="L15" s="14"/>
    </row>
    <row r="16" spans="1:25" ht="13.5" thickBot="1" x14ac:dyDescent="0.25">
      <c r="A16" s="41" t="str">
        <f>'Sz.gépes fiz. spec.'!A16</f>
        <v>halnumf19la</v>
      </c>
      <c r="B16" s="42" t="str">
        <f>'Sz.gépes fiz. spec.'!B16</f>
        <v>Haladó numerikus módszerek</v>
      </c>
      <c r="C16" s="118"/>
      <c r="D16" s="45"/>
      <c r="E16" s="45" t="s">
        <v>370</v>
      </c>
      <c r="F16" s="45"/>
      <c r="G16" s="45"/>
      <c r="H16" s="119"/>
      <c r="I16" s="156">
        <f>'Sz.gépes fiz. spec.'!I16</f>
        <v>0</v>
      </c>
      <c r="J16" s="157">
        <f>'Sz.gépes fiz. spec.'!J16</f>
        <v>0</v>
      </c>
      <c r="K16" s="157">
        <f>'Sz.gépes fiz. spec.'!K16</f>
        <v>2</v>
      </c>
      <c r="L16" s="158">
        <f>'Sz.gépes fiz. spec.'!L16</f>
        <v>1</v>
      </c>
      <c r="M16" s="43">
        <f>'Sz.gépes fiz. spec.'!M16</f>
        <v>3</v>
      </c>
      <c r="N16" s="46" t="str">
        <f>'Sz.gépes fiz. spec.'!N16</f>
        <v>Gyj(5)</v>
      </c>
      <c r="O16" s="159" t="str">
        <f>'Sz.gépes fiz. spec.'!O16</f>
        <v>gy</v>
      </c>
      <c r="P16" s="160" t="str">
        <f>'Sz.gépes fiz. spec.'!P16</f>
        <v>szamalapf19la</v>
      </c>
      <c r="Q16" s="161" t="str">
        <f>'Sz.gépes fiz. spec.'!Q16</f>
        <v>Számítógépes alapismeretek</v>
      </c>
      <c r="R16" s="162">
        <f>'Sz.gépes fiz. spec.'!R16</f>
        <v>0</v>
      </c>
      <c r="S16" s="163">
        <f>'Sz.gépes fiz. spec.'!S16</f>
        <v>0</v>
      </c>
      <c r="T16" s="164">
        <f>'Sz.gépes fiz. spec.'!T16</f>
        <v>0</v>
      </c>
      <c r="U16" s="41" t="str">
        <f>'Sz.gépes fiz. spec.'!U16</f>
        <v>Kormányos Andor</v>
      </c>
      <c r="V16" s="41" t="str">
        <f>'Sz.gépes fiz. spec.'!V16</f>
        <v>E7H4QP</v>
      </c>
      <c r="W16" s="41" t="str">
        <f>'Sz.gépes fiz. spec.'!W16</f>
        <v>TTK-FIKOMPLRENDSZ</v>
      </c>
      <c r="X16" s="41" t="str">
        <f>'Sz.gépes fiz. spec.'!X16</f>
        <v>Advanced Numerical Methods</v>
      </c>
    </row>
    <row r="17" spans="1:24" ht="13.5" thickBot="1" x14ac:dyDescent="0.25">
      <c r="A17" s="41" t="s">
        <v>159</v>
      </c>
      <c r="B17" s="42" t="s">
        <v>160</v>
      </c>
      <c r="C17" s="43"/>
      <c r="D17" s="44"/>
      <c r="E17" s="45"/>
      <c r="F17" s="45" t="s">
        <v>370</v>
      </c>
      <c r="G17" s="45"/>
      <c r="H17" s="46"/>
      <c r="I17" s="156">
        <v>2</v>
      </c>
      <c r="J17" s="157"/>
      <c r="K17" s="157"/>
      <c r="L17" s="158"/>
      <c r="M17" s="47">
        <v>3</v>
      </c>
      <c r="N17" s="46" t="s">
        <v>472</v>
      </c>
      <c r="O17" s="165" t="s">
        <v>368</v>
      </c>
      <c r="P17" s="166" t="str">
        <f>törzsanyag!A$29</f>
        <v>elmagnf19va</v>
      </c>
      <c r="Q17" s="167" t="str">
        <f>törzsanyag!B$29</f>
        <v>Elektromágnesség és optika</v>
      </c>
      <c r="R17" s="165"/>
      <c r="S17" s="168"/>
      <c r="T17" s="167"/>
      <c r="U17" s="41" t="s">
        <v>71</v>
      </c>
      <c r="V17" s="41" t="s">
        <v>72</v>
      </c>
      <c r="W17" s="41" t="s">
        <v>377</v>
      </c>
      <c r="X17" s="41" t="s">
        <v>161</v>
      </c>
    </row>
    <row r="18" spans="1:24" ht="13.5" thickBot="1" x14ac:dyDescent="0.25">
      <c r="A18" s="41" t="s">
        <v>162</v>
      </c>
      <c r="B18" s="42" t="s">
        <v>163</v>
      </c>
      <c r="C18" s="43"/>
      <c r="D18" s="45"/>
      <c r="E18" s="45"/>
      <c r="F18" s="45"/>
      <c r="G18" s="45" t="s">
        <v>370</v>
      </c>
      <c r="H18" s="46"/>
      <c r="I18" s="156">
        <v>2</v>
      </c>
      <c r="J18" s="157"/>
      <c r="K18" s="169"/>
      <c r="L18" s="158"/>
      <c r="M18" s="43">
        <v>3</v>
      </c>
      <c r="N18" s="46" t="s">
        <v>472</v>
      </c>
      <c r="O18" s="170" t="s">
        <v>259</v>
      </c>
      <c r="P18" s="171" t="str">
        <f>törzsanyag!A$34</f>
        <v>anyagtudf19ea</v>
      </c>
      <c r="Q18" s="172" t="str">
        <f>törzsanyag!B$34</f>
        <v>Anyagtudomány</v>
      </c>
      <c r="R18" s="162"/>
      <c r="S18" s="163"/>
      <c r="T18" s="164"/>
      <c r="U18" s="41" t="s">
        <v>40</v>
      </c>
      <c r="V18" s="41" t="s">
        <v>41</v>
      </c>
      <c r="W18" s="41" t="s">
        <v>379</v>
      </c>
      <c r="X18" s="41" t="s">
        <v>164</v>
      </c>
    </row>
    <row r="19" spans="1:24" ht="13.5" thickBot="1" x14ac:dyDescent="0.25">
      <c r="A19" s="142"/>
      <c r="B19" s="143" t="s">
        <v>468</v>
      </c>
      <c r="C19" s="43"/>
      <c r="D19" s="45"/>
      <c r="E19" s="45"/>
      <c r="F19" s="45"/>
      <c r="G19" s="45" t="s">
        <v>383</v>
      </c>
      <c r="H19" s="46" t="s">
        <v>370</v>
      </c>
      <c r="I19" s="156"/>
      <c r="J19" s="157">
        <v>2</v>
      </c>
      <c r="K19" s="169"/>
      <c r="L19" s="158"/>
      <c r="M19" s="43">
        <v>3</v>
      </c>
      <c r="N19" s="46" t="s">
        <v>474</v>
      </c>
      <c r="O19" s="173"/>
      <c r="P19" s="174"/>
      <c r="Q19" s="164"/>
      <c r="R19" s="162"/>
      <c r="S19" s="163"/>
      <c r="T19" s="164"/>
      <c r="U19" s="41"/>
      <c r="V19" s="41"/>
      <c r="W19" s="41"/>
      <c r="X19" s="41"/>
    </row>
    <row r="20" spans="1:24" ht="13.5" thickBot="1" x14ac:dyDescent="0.25">
      <c r="A20" s="142"/>
      <c r="B20" s="143" t="s">
        <v>400</v>
      </c>
      <c r="C20" s="43"/>
      <c r="D20" s="45"/>
      <c r="E20" s="45"/>
      <c r="F20" s="45" t="s">
        <v>370</v>
      </c>
      <c r="G20" s="45" t="s">
        <v>383</v>
      </c>
      <c r="H20" s="46" t="s">
        <v>383</v>
      </c>
      <c r="I20" s="156">
        <v>2</v>
      </c>
      <c r="J20" s="157"/>
      <c r="K20" s="169"/>
      <c r="L20" s="158"/>
      <c r="M20" s="43">
        <v>3</v>
      </c>
      <c r="N20" s="46" t="s">
        <v>472</v>
      </c>
      <c r="O20" s="173"/>
      <c r="P20" s="174"/>
      <c r="Q20" s="164"/>
      <c r="R20" s="162"/>
      <c r="S20" s="163"/>
      <c r="T20" s="164"/>
      <c r="U20" s="41"/>
      <c r="V20" s="41"/>
      <c r="W20" s="41"/>
      <c r="X20" s="41"/>
    </row>
    <row r="21" spans="1:24" ht="13.5" thickBot="1" x14ac:dyDescent="0.25">
      <c r="A21" s="142"/>
      <c r="B21" s="143" t="s">
        <v>400</v>
      </c>
      <c r="C21" s="43"/>
      <c r="D21" s="45"/>
      <c r="E21" s="45"/>
      <c r="F21" s="45" t="s">
        <v>383</v>
      </c>
      <c r="G21" s="45" t="s">
        <v>370</v>
      </c>
      <c r="H21" s="46" t="s">
        <v>383</v>
      </c>
      <c r="I21" s="156">
        <v>2</v>
      </c>
      <c r="J21" s="157"/>
      <c r="K21" s="169"/>
      <c r="L21" s="158"/>
      <c r="M21" s="43">
        <v>3</v>
      </c>
      <c r="N21" s="46" t="s">
        <v>472</v>
      </c>
      <c r="O21" s="173"/>
      <c r="P21" s="174"/>
      <c r="Q21" s="164"/>
      <c r="R21" s="162"/>
      <c r="S21" s="163"/>
      <c r="T21" s="164"/>
      <c r="U21" s="41"/>
      <c r="V21" s="41"/>
      <c r="W21" s="41"/>
      <c r="X21" s="41"/>
    </row>
    <row r="22" spans="1:24" ht="13.5" thickBot="1" x14ac:dyDescent="0.25">
      <c r="A22" s="142"/>
      <c r="B22" s="143" t="s">
        <v>400</v>
      </c>
      <c r="C22" s="43"/>
      <c r="D22" s="45"/>
      <c r="E22" s="45"/>
      <c r="F22" s="45" t="s">
        <v>383</v>
      </c>
      <c r="G22" s="45" t="s">
        <v>383</v>
      </c>
      <c r="H22" s="46" t="s">
        <v>370</v>
      </c>
      <c r="I22" s="156">
        <v>2</v>
      </c>
      <c r="J22" s="157"/>
      <c r="K22" s="169"/>
      <c r="L22" s="158"/>
      <c r="M22" s="43">
        <v>3</v>
      </c>
      <c r="N22" s="46" t="s">
        <v>472</v>
      </c>
      <c r="O22" s="173"/>
      <c r="P22" s="174"/>
      <c r="Q22" s="164"/>
      <c r="R22" s="162"/>
      <c r="S22" s="163"/>
      <c r="T22" s="164"/>
      <c r="U22" s="41"/>
      <c r="V22" s="41"/>
      <c r="W22" s="41"/>
      <c r="X22" s="41"/>
    </row>
    <row r="23" spans="1:24" ht="13.5" thickBot="1" x14ac:dyDescent="0.25">
      <c r="A23" s="41" t="s">
        <v>165</v>
      </c>
      <c r="B23" s="42" t="s">
        <v>166</v>
      </c>
      <c r="C23" s="43"/>
      <c r="D23" s="45"/>
      <c r="E23" s="45"/>
      <c r="F23" s="45"/>
      <c r="G23" s="45"/>
      <c r="H23" s="46" t="s">
        <v>370</v>
      </c>
      <c r="I23" s="156"/>
      <c r="J23" s="157"/>
      <c r="K23" s="169">
        <v>3</v>
      </c>
      <c r="L23" s="158">
        <v>1</v>
      </c>
      <c r="M23" s="43">
        <v>5</v>
      </c>
      <c r="N23" s="46" t="s">
        <v>474</v>
      </c>
      <c r="O23" s="173" t="s">
        <v>368</v>
      </c>
      <c r="P23" s="174" t="str">
        <f>törzsanyag!A$43</f>
        <v>fizlab3f19la</v>
      </c>
      <c r="Q23" s="164" t="str">
        <f>törzsanyag!B$43</f>
        <v>Modern fizika laboratórium</v>
      </c>
      <c r="R23" s="162"/>
      <c r="S23" s="163"/>
      <c r="T23" s="164"/>
      <c r="U23" s="41" t="s">
        <v>61</v>
      </c>
      <c r="V23" s="41" t="s">
        <v>62</v>
      </c>
      <c r="W23" s="41" t="s">
        <v>380</v>
      </c>
      <c r="X23" s="41" t="s">
        <v>167</v>
      </c>
    </row>
    <row r="24" spans="1:24" s="59" customFormat="1" x14ac:dyDescent="0.2">
      <c r="A24" s="52"/>
      <c r="B24" s="53" t="s">
        <v>373</v>
      </c>
      <c r="C24" s="54">
        <f t="shared" ref="C24:H24" si="0">SUMIF(C16:C23,"=x",$I16:$I23)+SUMIF(C16:C23,"=x",$J16:$J23)+SUMIF(C16:C23,"=x",$K16:$K23)</f>
        <v>0</v>
      </c>
      <c r="D24" s="54">
        <f t="shared" si="0"/>
        <v>0</v>
      </c>
      <c r="E24" s="54">
        <f t="shared" si="0"/>
        <v>2</v>
      </c>
      <c r="F24" s="54">
        <f t="shared" si="0"/>
        <v>4</v>
      </c>
      <c r="G24" s="54">
        <f t="shared" si="0"/>
        <v>4</v>
      </c>
      <c r="H24" s="54">
        <f t="shared" si="0"/>
        <v>7</v>
      </c>
      <c r="I24" s="212">
        <f>SUM(C24:H24)</f>
        <v>17</v>
      </c>
      <c r="J24" s="212"/>
      <c r="K24" s="212"/>
      <c r="L24" s="212"/>
      <c r="M24" s="146"/>
      <c r="N24" s="146"/>
      <c r="O24" s="105"/>
      <c r="P24" s="106"/>
      <c r="Q24" s="106"/>
      <c r="R24" s="105"/>
      <c r="S24" s="106"/>
      <c r="T24" s="106"/>
      <c r="U24" s="58"/>
      <c r="V24" s="58"/>
      <c r="W24" s="58"/>
      <c r="X24" s="58"/>
    </row>
    <row r="25" spans="1:24" s="66" customFormat="1" x14ac:dyDescent="0.2">
      <c r="A25" s="60"/>
      <c r="B25" s="61" t="s">
        <v>374</v>
      </c>
      <c r="C25" s="62">
        <f t="shared" ref="C25:H25" si="1">SUMIF(C16:C23,"=x",$M16:$M23)</f>
        <v>0</v>
      </c>
      <c r="D25" s="62">
        <f t="shared" si="1"/>
        <v>0</v>
      </c>
      <c r="E25" s="62">
        <f t="shared" si="1"/>
        <v>3</v>
      </c>
      <c r="F25" s="62">
        <f t="shared" si="1"/>
        <v>6</v>
      </c>
      <c r="G25" s="62">
        <f t="shared" si="1"/>
        <v>6</v>
      </c>
      <c r="H25" s="62">
        <f t="shared" si="1"/>
        <v>11</v>
      </c>
      <c r="I25" s="209">
        <f>SUM(C25:H25)</f>
        <v>26</v>
      </c>
      <c r="J25" s="209"/>
      <c r="K25" s="209"/>
      <c r="L25" s="209"/>
      <c r="M25" s="63"/>
      <c r="N25" s="93"/>
      <c r="O25" s="64"/>
      <c r="P25" s="65"/>
      <c r="Q25" s="65"/>
      <c r="R25" s="64"/>
      <c r="S25" s="65"/>
      <c r="T25" s="65"/>
      <c r="U25" s="65"/>
      <c r="V25" s="65"/>
      <c r="W25" s="65"/>
      <c r="X25" s="65"/>
    </row>
    <row r="26" spans="1:24" x14ac:dyDescent="0.2">
      <c r="A26" s="1"/>
      <c r="B26" s="67" t="s">
        <v>375</v>
      </c>
      <c r="C26" s="68">
        <f>SUMPRODUCT(--(C16:C23="x"),--($N16:$N23="K(5)"))</f>
        <v>0</v>
      </c>
      <c r="D26" s="68">
        <f t="shared" ref="D26:H26" si="2">SUMPRODUCT(--(D16:D23="x"),--($N16:$N23="K(5)"))</f>
        <v>0</v>
      </c>
      <c r="E26" s="68">
        <f t="shared" si="2"/>
        <v>0</v>
      </c>
      <c r="F26" s="68">
        <f t="shared" si="2"/>
        <v>2</v>
      </c>
      <c r="G26" s="68">
        <f t="shared" si="2"/>
        <v>2</v>
      </c>
      <c r="H26" s="68">
        <f t="shared" si="2"/>
        <v>1</v>
      </c>
      <c r="I26" s="210">
        <f>SUM(C26:H26)</f>
        <v>5</v>
      </c>
      <c r="J26" s="210"/>
      <c r="K26" s="210"/>
      <c r="L26" s="210"/>
      <c r="O26" s="11"/>
      <c r="P26" s="109"/>
      <c r="Q26" s="109"/>
      <c r="R26" s="11"/>
      <c r="S26" s="109"/>
      <c r="T26" s="109"/>
    </row>
    <row r="27" spans="1:24" x14ac:dyDescent="0.2">
      <c r="A27" s="1"/>
      <c r="B27" s="1"/>
      <c r="C27" s="147"/>
      <c r="D27" s="147"/>
      <c r="E27" s="147"/>
      <c r="F27" s="147"/>
      <c r="G27" s="147"/>
      <c r="H27" s="147"/>
      <c r="O27" s="11"/>
      <c r="P27" s="109"/>
      <c r="Q27" s="109"/>
      <c r="R27" s="11"/>
      <c r="S27" s="109"/>
      <c r="T27" s="109"/>
    </row>
    <row r="28" spans="1:24" ht="13.5" thickBot="1" x14ac:dyDescent="0.25">
      <c r="A28" s="13"/>
      <c r="B28" s="13" t="s">
        <v>402</v>
      </c>
    </row>
    <row r="29" spans="1:24" ht="13.5" thickBot="1" x14ac:dyDescent="0.25">
      <c r="A29" s="41" t="str">
        <f>'Biofizikus spec.'!A20</f>
        <v>biophys1f20ex</v>
      </c>
      <c r="B29" s="42" t="str">
        <f>'Biofizikus spec.'!B20</f>
        <v>Biofizika I</v>
      </c>
      <c r="C29" s="118"/>
      <c r="D29" s="45"/>
      <c r="E29" s="45"/>
      <c r="F29" s="45" t="s">
        <v>1</v>
      </c>
      <c r="G29" s="45"/>
      <c r="H29" s="119"/>
      <c r="I29" s="156">
        <f>'Biofizikus spec.'!I20</f>
        <v>2</v>
      </c>
      <c r="J29" s="157">
        <f>'Biofizikus spec.'!J20</f>
        <v>0</v>
      </c>
      <c r="K29" s="157">
        <f>'Biofizikus spec.'!K20</f>
        <v>0</v>
      </c>
      <c r="L29" s="158">
        <f>'Biofizikus spec.'!L20</f>
        <v>0</v>
      </c>
      <c r="M29" s="43">
        <f>'Biofizikus spec.'!M20</f>
        <v>4</v>
      </c>
      <c r="N29" s="46" t="str">
        <f>'Biofizikus spec.'!N20</f>
        <v>K(5)</v>
      </c>
      <c r="O29" s="170" t="str">
        <f>'Biofizikus spec.'!O20</f>
        <v>t</v>
      </c>
      <c r="P29" s="171" t="str">
        <f>'Biofizikus spec.'!P20</f>
        <v>hotanf19va</v>
      </c>
      <c r="Q29" s="172" t="str">
        <f>'Biofizikus spec.'!Q20</f>
        <v>Hőtan és folytonos közegek mechanikája</v>
      </c>
      <c r="R29" s="162">
        <f>'Biofizikus spec.'!R20</f>
        <v>0</v>
      </c>
      <c r="S29" s="163">
        <f>'Biofizikus spec.'!S20</f>
        <v>0</v>
      </c>
      <c r="T29" s="164">
        <f>'Biofizikus spec.'!T20</f>
        <v>0</v>
      </c>
      <c r="U29" s="41" t="str">
        <f>'Biofizikus spec.'!U20</f>
        <v>Derényi Imre</v>
      </c>
      <c r="V29" s="41" t="str">
        <f>'Biofizikus spec.'!V20</f>
        <v>CG8GGL</v>
      </c>
      <c r="W29" s="41" t="str">
        <f>'Biofizikus spec.'!W20</f>
        <v>TTK-FIBIOLFIZIKA</v>
      </c>
      <c r="X29" s="41" t="str">
        <f>'Biofizikus spec.'!X20</f>
        <v>Biophysics I</v>
      </c>
    </row>
    <row r="30" spans="1:24" ht="13.5" thickBot="1" x14ac:dyDescent="0.25">
      <c r="A30" s="41" t="s">
        <v>172</v>
      </c>
      <c r="B30" s="42" t="s">
        <v>173</v>
      </c>
      <c r="C30" s="118"/>
      <c r="D30" s="45"/>
      <c r="E30" s="45"/>
      <c r="F30" s="45" t="s">
        <v>1</v>
      </c>
      <c r="G30" s="45"/>
      <c r="H30" s="119"/>
      <c r="I30" s="156">
        <v>2</v>
      </c>
      <c r="J30" s="157"/>
      <c r="K30" s="169"/>
      <c r="L30" s="169"/>
      <c r="M30" s="43">
        <v>3</v>
      </c>
      <c r="N30" s="46" t="s">
        <v>472</v>
      </c>
      <c r="O30" s="173" t="s">
        <v>368</v>
      </c>
      <c r="P30" s="174" t="str">
        <f>törzsanyag!A$7</f>
        <v>kalkfm19va</v>
      </c>
      <c r="Q30" s="164" t="str">
        <f>törzsanyag!B$7</f>
        <v>Kalkulus</v>
      </c>
      <c r="R30" s="162"/>
      <c r="S30" s="163"/>
      <c r="T30" s="164"/>
      <c r="U30" s="41" t="s">
        <v>175</v>
      </c>
      <c r="V30" s="41" t="s">
        <v>176</v>
      </c>
      <c r="W30" s="41" t="s">
        <v>369</v>
      </c>
      <c r="X30" s="41" t="s">
        <v>174</v>
      </c>
    </row>
    <row r="31" spans="1:24" ht="13.5" thickBot="1" x14ac:dyDescent="0.25">
      <c r="A31" s="41" t="s">
        <v>177</v>
      </c>
      <c r="B31" s="42" t="s">
        <v>178</v>
      </c>
      <c r="C31" s="118"/>
      <c r="D31" s="45"/>
      <c r="E31" s="45"/>
      <c r="F31" s="45"/>
      <c r="G31" s="45" t="s">
        <v>1</v>
      </c>
      <c r="H31" s="119"/>
      <c r="I31" s="156">
        <v>2</v>
      </c>
      <c r="J31" s="157"/>
      <c r="K31" s="169"/>
      <c r="L31" s="169"/>
      <c r="M31" s="43">
        <v>3</v>
      </c>
      <c r="N31" s="46" t="s">
        <v>472</v>
      </c>
      <c r="O31" s="159" t="s">
        <v>259</v>
      </c>
      <c r="P31" s="160" t="str">
        <f>A$30</f>
        <v>analf1m19ea</v>
      </c>
      <c r="Q31" s="161" t="str">
        <f>B$30</f>
        <v>Analízis I.</v>
      </c>
      <c r="R31" s="162"/>
      <c r="S31" s="163"/>
      <c r="T31" s="164"/>
      <c r="U31" s="41" t="s">
        <v>175</v>
      </c>
      <c r="V31" s="41" t="s">
        <v>176</v>
      </c>
      <c r="W31" s="41" t="s">
        <v>369</v>
      </c>
      <c r="X31" s="41" t="s">
        <v>179</v>
      </c>
    </row>
    <row r="32" spans="1:24" ht="13.5" thickBot="1" x14ac:dyDescent="0.25">
      <c r="A32" s="41" t="s">
        <v>180</v>
      </c>
      <c r="B32" s="42" t="s">
        <v>181</v>
      </c>
      <c r="C32" s="118"/>
      <c r="D32" s="45"/>
      <c r="E32" s="45"/>
      <c r="F32" s="45"/>
      <c r="G32" s="45" t="s">
        <v>1</v>
      </c>
      <c r="H32" s="119"/>
      <c r="I32" s="156">
        <v>2</v>
      </c>
      <c r="J32" s="157"/>
      <c r="K32" s="169"/>
      <c r="L32" s="169"/>
      <c r="M32" s="43">
        <v>3</v>
      </c>
      <c r="N32" s="46" t="s">
        <v>472</v>
      </c>
      <c r="O32" s="173" t="s">
        <v>368</v>
      </c>
      <c r="P32" s="174" t="str">
        <f>törzsanyag!A$31</f>
        <v>hotanf19va</v>
      </c>
      <c r="Q32" s="164" t="str">
        <f>törzsanyag!B$31</f>
        <v>Hőtan és folytonos közegek mechanikája</v>
      </c>
      <c r="R32" s="162" t="s">
        <v>368</v>
      </c>
      <c r="S32" s="163" t="str">
        <f>törzsanyag!A$12</f>
        <v>valszamf19va</v>
      </c>
      <c r="T32" s="164" t="str">
        <f>törzsanyag!B$12</f>
        <v>Valószínűségszámítás és statisztika a fizikában</v>
      </c>
      <c r="U32" s="41" t="s">
        <v>108</v>
      </c>
      <c r="V32" s="41" t="s">
        <v>109</v>
      </c>
      <c r="W32" s="41" t="s">
        <v>377</v>
      </c>
      <c r="X32" s="41" t="s">
        <v>182</v>
      </c>
    </row>
    <row r="33" spans="1:24" ht="13.5" thickBot="1" x14ac:dyDescent="0.25">
      <c r="A33" s="41" t="s">
        <v>183</v>
      </c>
      <c r="B33" s="42" t="s">
        <v>184</v>
      </c>
      <c r="C33" s="43"/>
      <c r="D33" s="44"/>
      <c r="E33" s="45"/>
      <c r="F33" s="45"/>
      <c r="G33" s="45" t="s">
        <v>1</v>
      </c>
      <c r="H33" s="46"/>
      <c r="I33" s="156">
        <v>2</v>
      </c>
      <c r="J33" s="157"/>
      <c r="K33" s="157"/>
      <c r="L33" s="158"/>
      <c r="M33" s="47">
        <v>3</v>
      </c>
      <c r="N33" s="46" t="s">
        <v>472</v>
      </c>
      <c r="O33" s="173" t="s">
        <v>368</v>
      </c>
      <c r="P33" s="174" t="str">
        <f>törzsanyag!A$42</f>
        <v>fizlab2f19la</v>
      </c>
      <c r="Q33" s="164" t="str">
        <f>törzsanyag!B$42</f>
        <v>Klasszikus fizika laboratórium</v>
      </c>
      <c r="R33" s="162" t="s">
        <v>368</v>
      </c>
      <c r="S33" s="163" t="str">
        <f>törzsanyag!A$12</f>
        <v>valszamf19va</v>
      </c>
      <c r="T33" s="164" t="str">
        <f>törzsanyag!B$12</f>
        <v>Valószínűségszámítás és statisztika a fizikában</v>
      </c>
      <c r="U33" s="41" t="s">
        <v>186</v>
      </c>
      <c r="V33" s="41" t="s">
        <v>187</v>
      </c>
      <c r="W33" s="41" t="s">
        <v>380</v>
      </c>
      <c r="X33" s="41" t="s">
        <v>185</v>
      </c>
    </row>
    <row r="34" spans="1:24" ht="13.5" thickBot="1" x14ac:dyDescent="0.25">
      <c r="A34" s="41" t="s">
        <v>188</v>
      </c>
      <c r="B34" s="42" t="s">
        <v>189</v>
      </c>
      <c r="C34" s="118"/>
      <c r="D34" s="44"/>
      <c r="E34" s="45"/>
      <c r="F34" s="45"/>
      <c r="G34" s="45"/>
      <c r="H34" s="119" t="s">
        <v>1</v>
      </c>
      <c r="I34" s="156">
        <v>2</v>
      </c>
      <c r="J34" s="157"/>
      <c r="K34" s="169"/>
      <c r="L34" s="169"/>
      <c r="M34" s="47">
        <v>3</v>
      </c>
      <c r="N34" s="46" t="s">
        <v>472</v>
      </c>
      <c r="O34" s="173" t="s">
        <v>368</v>
      </c>
      <c r="P34" s="174" t="str">
        <f>törzsanyag!A$32</f>
        <v>atomreszf19va</v>
      </c>
      <c r="Q34" s="164" t="str">
        <f>törzsanyag!B$32</f>
        <v>Atomok, atommagok és elemi részecskék fizikája</v>
      </c>
      <c r="R34" s="162"/>
      <c r="S34" s="163"/>
      <c r="T34" s="164"/>
      <c r="U34" s="41" t="s">
        <v>191</v>
      </c>
      <c r="V34" s="41" t="s">
        <v>192</v>
      </c>
      <c r="W34" s="41" t="s">
        <v>380</v>
      </c>
      <c r="X34" s="41" t="s">
        <v>190</v>
      </c>
    </row>
    <row r="35" spans="1:24" ht="13.5" thickBot="1" x14ac:dyDescent="0.25">
      <c r="A35" s="41" t="s">
        <v>193</v>
      </c>
      <c r="B35" s="42" t="s">
        <v>194</v>
      </c>
      <c r="C35" s="118"/>
      <c r="D35" s="45"/>
      <c r="E35" s="45"/>
      <c r="F35" s="45"/>
      <c r="G35" s="45"/>
      <c r="H35" s="119" t="s">
        <v>1</v>
      </c>
      <c r="I35" s="156">
        <v>2</v>
      </c>
      <c r="J35" s="157"/>
      <c r="K35" s="169"/>
      <c r="L35" s="169"/>
      <c r="M35" s="43">
        <v>3</v>
      </c>
      <c r="N35" s="46" t="s">
        <v>472</v>
      </c>
      <c r="O35" s="159" t="s">
        <v>259</v>
      </c>
      <c r="P35" s="160" t="str">
        <f>törzsanyag!A$59</f>
        <v>elmfiz2bf19va</v>
      </c>
      <c r="Q35" s="161" t="str">
        <f>törzsanyag!B$59</f>
        <v>Elektrodinamika B</v>
      </c>
      <c r="R35" s="162"/>
      <c r="S35" s="163"/>
      <c r="T35" s="164"/>
      <c r="U35" s="41" t="s">
        <v>102</v>
      </c>
      <c r="V35" s="41" t="s">
        <v>103</v>
      </c>
      <c r="W35" s="41" t="s">
        <v>371</v>
      </c>
      <c r="X35" s="41" t="s">
        <v>195</v>
      </c>
    </row>
    <row r="37" spans="1:24" ht="13.5" thickBot="1" x14ac:dyDescent="0.25">
      <c r="A37" s="13"/>
      <c r="B37" s="13" t="s">
        <v>403</v>
      </c>
      <c r="M37" s="2"/>
    </row>
    <row r="38" spans="1:24" ht="13.5" thickBot="1" x14ac:dyDescent="0.25">
      <c r="A38" s="41"/>
      <c r="B38" s="143" t="s">
        <v>404</v>
      </c>
      <c r="C38" s="43"/>
      <c r="D38" s="45"/>
      <c r="E38" s="45"/>
      <c r="F38" s="45"/>
      <c r="G38" s="45" t="s">
        <v>370</v>
      </c>
      <c r="H38" s="46"/>
      <c r="I38" s="156">
        <v>2</v>
      </c>
      <c r="J38" s="157"/>
      <c r="K38" s="157"/>
      <c r="L38" s="158"/>
      <c r="M38" s="47">
        <v>3</v>
      </c>
      <c r="N38" s="46"/>
      <c r="O38" s="165"/>
      <c r="P38" s="166"/>
      <c r="Q38" s="167"/>
      <c r="R38" s="165"/>
      <c r="S38" s="168"/>
      <c r="T38" s="167"/>
      <c r="U38" s="41"/>
      <c r="V38" s="41"/>
      <c r="W38" s="41"/>
      <c r="X38" s="41"/>
    </row>
    <row r="39" spans="1:24" ht="13.5" thickBot="1" x14ac:dyDescent="0.25">
      <c r="A39" s="41"/>
      <c r="B39" s="143" t="s">
        <v>404</v>
      </c>
      <c r="C39" s="43"/>
      <c r="D39" s="45"/>
      <c r="E39" s="45"/>
      <c r="F39" s="45"/>
      <c r="G39" s="45" t="s">
        <v>370</v>
      </c>
      <c r="H39" s="46"/>
      <c r="I39" s="156">
        <v>2</v>
      </c>
      <c r="J39" s="157"/>
      <c r="K39" s="157"/>
      <c r="L39" s="158"/>
      <c r="M39" s="47">
        <v>3</v>
      </c>
      <c r="N39" s="46"/>
      <c r="O39" s="165"/>
      <c r="P39" s="166"/>
      <c r="Q39" s="167"/>
      <c r="R39" s="165"/>
      <c r="S39" s="168"/>
      <c r="T39" s="167"/>
      <c r="U39" s="41"/>
      <c r="V39" s="41"/>
      <c r="W39" s="41"/>
      <c r="X39" s="41"/>
    </row>
    <row r="40" spans="1:24" ht="13.5" thickBot="1" x14ac:dyDescent="0.25">
      <c r="A40" s="41"/>
      <c r="B40" s="143" t="s">
        <v>404</v>
      </c>
      <c r="C40" s="43"/>
      <c r="D40" s="45"/>
      <c r="E40" s="45"/>
      <c r="F40" s="45"/>
      <c r="G40" s="45" t="s">
        <v>370</v>
      </c>
      <c r="H40" s="46"/>
      <c r="I40" s="156">
        <v>2</v>
      </c>
      <c r="J40" s="157"/>
      <c r="K40" s="157"/>
      <c r="L40" s="158"/>
      <c r="M40" s="47">
        <v>3</v>
      </c>
      <c r="N40" s="46"/>
      <c r="O40" s="165"/>
      <c r="P40" s="166"/>
      <c r="Q40" s="167"/>
      <c r="R40" s="165"/>
      <c r="S40" s="168"/>
      <c r="T40" s="167"/>
      <c r="U40" s="41"/>
      <c r="V40" s="41"/>
      <c r="W40" s="41"/>
      <c r="X40" s="41"/>
    </row>
    <row r="41" spans="1:24" s="59" customFormat="1" x14ac:dyDescent="0.2">
      <c r="A41" s="52"/>
      <c r="B41" s="53" t="s">
        <v>373</v>
      </c>
      <c r="C41" s="54">
        <f t="shared" ref="C41:H41" si="3">SUMIF(C38:C40,"=x",$I38:$I40)+SUMIF(C38:C40,"=x",$J38:$J40)+SUMIF(C38:C40,"=x",$K38:$K40)</f>
        <v>0</v>
      </c>
      <c r="D41" s="54">
        <f t="shared" si="3"/>
        <v>0</v>
      </c>
      <c r="E41" s="54">
        <f t="shared" si="3"/>
        <v>0</v>
      </c>
      <c r="F41" s="54">
        <f t="shared" si="3"/>
        <v>0</v>
      </c>
      <c r="G41" s="54">
        <f t="shared" si="3"/>
        <v>6</v>
      </c>
      <c r="H41" s="54">
        <f t="shared" si="3"/>
        <v>0</v>
      </c>
      <c r="I41" s="212">
        <f>SUM(C41:H41)</f>
        <v>6</v>
      </c>
      <c r="J41" s="212"/>
      <c r="K41" s="212"/>
      <c r="L41" s="212"/>
      <c r="M41" s="72"/>
      <c r="N41" s="72"/>
      <c r="O41" s="56"/>
      <c r="P41" s="57"/>
      <c r="Q41" s="57"/>
      <c r="R41" s="56"/>
      <c r="S41" s="57"/>
      <c r="T41" s="57"/>
      <c r="U41" s="58"/>
      <c r="V41" s="58"/>
      <c r="W41" s="58"/>
      <c r="X41" s="58"/>
    </row>
    <row r="42" spans="1:24" s="66" customFormat="1" x14ac:dyDescent="0.2">
      <c r="A42" s="60"/>
      <c r="B42" s="61" t="s">
        <v>374</v>
      </c>
      <c r="C42" s="62">
        <f t="shared" ref="C42:H42" si="4">SUMIF(C38:C40,"=x",$M38:$M40)</f>
        <v>0</v>
      </c>
      <c r="D42" s="62">
        <f t="shared" si="4"/>
        <v>0</v>
      </c>
      <c r="E42" s="62">
        <f t="shared" si="4"/>
        <v>0</v>
      </c>
      <c r="F42" s="62">
        <f t="shared" si="4"/>
        <v>0</v>
      </c>
      <c r="G42" s="62">
        <f t="shared" si="4"/>
        <v>9</v>
      </c>
      <c r="H42" s="62">
        <f t="shared" si="4"/>
        <v>0</v>
      </c>
      <c r="I42" s="209">
        <f>SUM(C42:H42)</f>
        <v>9</v>
      </c>
      <c r="J42" s="209"/>
      <c r="K42" s="209"/>
      <c r="L42" s="209"/>
      <c r="M42" s="63"/>
      <c r="N42" s="63"/>
      <c r="O42" s="64"/>
      <c r="P42" s="65"/>
      <c r="Q42" s="65"/>
      <c r="R42" s="64"/>
      <c r="S42" s="65"/>
      <c r="T42" s="65"/>
      <c r="U42" s="65"/>
      <c r="V42" s="65"/>
      <c r="W42" s="65"/>
      <c r="X42" s="65"/>
    </row>
    <row r="43" spans="1:24" s="66" customFormat="1" x14ac:dyDescent="0.2">
      <c r="A43" s="60"/>
      <c r="B43" s="67" t="s">
        <v>375</v>
      </c>
      <c r="C43" s="68">
        <f>SUMPRODUCT(--(C38:C40="x"),--($N38:$N40="K(5)"))</f>
        <v>0</v>
      </c>
      <c r="D43" s="68">
        <f t="shared" ref="D43:H43" si="5">SUMPRODUCT(--(D38:D40="x"),--($N38:$N40="K(5)"))</f>
        <v>0</v>
      </c>
      <c r="E43" s="68">
        <f t="shared" si="5"/>
        <v>0</v>
      </c>
      <c r="F43" s="68">
        <f t="shared" si="5"/>
        <v>0</v>
      </c>
      <c r="G43" s="68">
        <f t="shared" si="5"/>
        <v>0</v>
      </c>
      <c r="H43" s="68">
        <f t="shared" si="5"/>
        <v>0</v>
      </c>
      <c r="I43" s="210">
        <f>SUM(C43:H43)</f>
        <v>0</v>
      </c>
      <c r="J43" s="210"/>
      <c r="K43" s="210"/>
      <c r="L43" s="210"/>
      <c r="M43" s="69"/>
      <c r="N43" s="69"/>
      <c r="O43" s="64"/>
      <c r="P43" s="65"/>
      <c r="Q43" s="65"/>
      <c r="R43" s="64"/>
      <c r="S43" s="65"/>
      <c r="T43" s="65"/>
      <c r="U43" s="65"/>
      <c r="V43" s="65"/>
      <c r="W43" s="65"/>
      <c r="X43" s="65"/>
    </row>
    <row r="44" spans="1:24" s="66" customFormat="1" x14ac:dyDescent="0.2">
      <c r="A44" s="60"/>
      <c r="B44" s="60"/>
      <c r="C44" s="62"/>
      <c r="D44" s="62"/>
      <c r="E44" s="62"/>
      <c r="F44" s="62"/>
      <c r="G44" s="62"/>
      <c r="H44" s="62"/>
      <c r="I44" s="63"/>
      <c r="J44" s="63"/>
      <c r="K44" s="63"/>
      <c r="L44" s="63"/>
      <c r="M44" s="92"/>
      <c r="N44" s="93"/>
      <c r="O44" s="64"/>
      <c r="P44" s="65"/>
      <c r="Q44" s="65"/>
      <c r="R44" s="64"/>
      <c r="S44" s="65"/>
      <c r="T44" s="65"/>
      <c r="U44" s="65"/>
      <c r="V44" s="65"/>
      <c r="W44" s="65"/>
      <c r="X44" s="65"/>
    </row>
    <row r="45" spans="1:24" x14ac:dyDescent="0.2">
      <c r="A45" s="152"/>
      <c r="B45" s="152" t="s">
        <v>405</v>
      </c>
      <c r="M45" s="2"/>
    </row>
    <row r="46" spans="1:24" s="59" customFormat="1" x14ac:dyDescent="0.2">
      <c r="A46" s="52"/>
      <c r="B46" s="53" t="s">
        <v>373</v>
      </c>
      <c r="C46" s="54">
        <f t="shared" ref="C46:H48" si="6">C11+C24+C41</f>
        <v>20</v>
      </c>
      <c r="D46" s="54">
        <f t="shared" si="6"/>
        <v>20</v>
      </c>
      <c r="E46" s="54">
        <f t="shared" si="6"/>
        <v>20</v>
      </c>
      <c r="F46" s="54">
        <f t="shared" si="6"/>
        <v>20</v>
      </c>
      <c r="G46" s="54">
        <f t="shared" si="6"/>
        <v>20</v>
      </c>
      <c r="H46" s="54">
        <f t="shared" si="6"/>
        <v>13</v>
      </c>
      <c r="I46" s="230">
        <f>SUM(C46:H46)</f>
        <v>113</v>
      </c>
      <c r="J46" s="230"/>
      <c r="K46" s="230"/>
      <c r="L46" s="230"/>
      <c r="M46" s="153"/>
      <c r="N46" s="153"/>
      <c r="O46" s="105"/>
      <c r="P46" s="106"/>
      <c r="Q46" s="106"/>
      <c r="R46" s="105"/>
      <c r="S46" s="106"/>
      <c r="T46" s="106"/>
      <c r="U46" s="154"/>
      <c r="V46" s="154"/>
      <c r="W46" s="154"/>
      <c r="X46" s="154"/>
    </row>
    <row r="47" spans="1:24" s="66" customFormat="1" x14ac:dyDescent="0.2">
      <c r="A47" s="60"/>
      <c r="B47" s="61" t="s">
        <v>374</v>
      </c>
      <c r="C47" s="62">
        <f t="shared" si="6"/>
        <v>30</v>
      </c>
      <c r="D47" s="62">
        <f t="shared" si="6"/>
        <v>30</v>
      </c>
      <c r="E47" s="62">
        <f t="shared" si="6"/>
        <v>30</v>
      </c>
      <c r="F47" s="62">
        <f t="shared" si="6"/>
        <v>30</v>
      </c>
      <c r="G47" s="62">
        <f t="shared" si="6"/>
        <v>30</v>
      </c>
      <c r="H47" s="62">
        <f t="shared" si="6"/>
        <v>30</v>
      </c>
      <c r="I47" s="209">
        <f>SUM(C47:H47)</f>
        <v>180</v>
      </c>
      <c r="J47" s="209"/>
      <c r="K47" s="209"/>
      <c r="L47" s="209"/>
      <c r="M47" s="63"/>
      <c r="N47" s="63"/>
      <c r="O47" s="107"/>
      <c r="P47" s="108"/>
      <c r="Q47" s="108"/>
      <c r="R47" s="107"/>
      <c r="S47" s="108"/>
      <c r="T47" s="108"/>
      <c r="U47" s="155"/>
      <c r="V47" s="155"/>
      <c r="W47" s="155"/>
      <c r="X47" s="155"/>
    </row>
    <row r="48" spans="1:24" x14ac:dyDescent="0.2">
      <c r="A48" s="1"/>
      <c r="B48" s="67" t="s">
        <v>375</v>
      </c>
      <c r="C48" s="69">
        <f t="shared" si="6"/>
        <v>3</v>
      </c>
      <c r="D48" s="69">
        <f t="shared" si="6"/>
        <v>3</v>
      </c>
      <c r="E48" s="69">
        <f t="shared" si="6"/>
        <v>3</v>
      </c>
      <c r="F48" s="69">
        <f t="shared" si="6"/>
        <v>5</v>
      </c>
      <c r="G48" s="69">
        <f t="shared" si="6"/>
        <v>3</v>
      </c>
      <c r="H48" s="69">
        <f t="shared" si="6"/>
        <v>2</v>
      </c>
      <c r="I48" s="210">
        <f>SUM(C48:H48)</f>
        <v>19</v>
      </c>
      <c r="J48" s="210"/>
      <c r="K48" s="210"/>
      <c r="L48" s="210"/>
      <c r="M48" s="69"/>
      <c r="N48" s="69"/>
      <c r="O48" s="11"/>
      <c r="P48" s="109"/>
      <c r="Q48" s="109"/>
      <c r="R48" s="11"/>
      <c r="S48" s="109"/>
      <c r="T48" s="109"/>
      <c r="U48" s="109"/>
      <c r="V48" s="109"/>
      <c r="W48" s="109"/>
      <c r="X48" s="109"/>
    </row>
    <row r="51" spans="1:8" x14ac:dyDescent="0.2">
      <c r="B51" s="204"/>
    </row>
    <row r="52" spans="1:8" x14ac:dyDescent="0.2">
      <c r="A52" s="203" t="s">
        <v>469</v>
      </c>
      <c r="B52" s="201" t="s">
        <v>470</v>
      </c>
      <c r="C52" s="202"/>
      <c r="D52" s="202"/>
      <c r="E52" s="202"/>
      <c r="F52" s="202"/>
      <c r="G52" s="202"/>
      <c r="H52" s="202"/>
    </row>
  </sheetData>
  <mergeCells count="25">
    <mergeCell ref="A1:B1"/>
    <mergeCell ref="A2:A3"/>
    <mergeCell ref="B2:B3"/>
    <mergeCell ref="C2:H2"/>
    <mergeCell ref="I2:L2"/>
    <mergeCell ref="I25:L25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24:L24"/>
    <mergeCell ref="V2:V3"/>
    <mergeCell ref="W2:W3"/>
    <mergeCell ref="I48:L48"/>
    <mergeCell ref="I26:L26"/>
    <mergeCell ref="I41:L41"/>
    <mergeCell ref="I42:L42"/>
    <mergeCell ref="I43:L43"/>
    <mergeCell ref="I46:L46"/>
    <mergeCell ref="I47:L47"/>
  </mergeCells>
  <hyperlinks>
    <hyperlink ref="B52" r:id="rId1" xr:uid="{00000000-0004-0000-0200-000000000000}"/>
  </hyperlinks>
  <pageMargins left="0.7" right="0.7" top="0.75" bottom="0.75" header="0.3" footer="0.3"/>
  <pageSetup paperSize="9" scale="4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3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5.5703125" style="5" customWidth="1"/>
    <col min="2" max="2" width="37.7109375" style="5" bestFit="1" customWidth="1"/>
    <col min="3" max="6" width="3.42578125" style="1" customWidth="1"/>
    <col min="7" max="8" width="3.5703125" style="1" bestFit="1" customWidth="1"/>
    <col min="9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6.140625" style="1" customWidth="1"/>
    <col min="15" max="15" width="2.42578125" style="3" bestFit="1" customWidth="1"/>
    <col min="16" max="16" width="15" style="4" bestFit="1" customWidth="1"/>
    <col min="17" max="17" width="39.140625" style="4" bestFit="1" customWidth="1"/>
    <col min="18" max="18" width="3.42578125" style="3" customWidth="1"/>
    <col min="19" max="19" width="14.28515625" style="4" customWidth="1"/>
    <col min="20" max="20" width="18.85546875" style="4" bestFit="1" customWidth="1"/>
    <col min="21" max="21" width="15.28515625" style="4" bestFit="1" customWidth="1"/>
    <col min="22" max="22" width="16.28515625" style="4" bestFit="1" customWidth="1"/>
    <col min="23" max="23" width="18" style="4" bestFit="1" customWidth="1"/>
    <col min="24" max="24" width="33.85546875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42.85546875" style="5" customWidth="1"/>
    <col min="274" max="274" width="3.42578125" style="5" customWidth="1"/>
    <col min="275" max="275" width="14.28515625" style="5" customWidth="1"/>
    <col min="276" max="276" width="42.85546875" style="5" customWidth="1"/>
    <col min="277" max="277" width="21.42578125" style="5" customWidth="1"/>
    <col min="278" max="278" width="14.28515625" style="5" customWidth="1"/>
    <col min="279" max="279" width="21.42578125" style="5" customWidth="1"/>
    <col min="280" max="280" width="42.8554687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42.85546875" style="5" customWidth="1"/>
    <col min="530" max="530" width="3.42578125" style="5" customWidth="1"/>
    <col min="531" max="531" width="14.28515625" style="5" customWidth="1"/>
    <col min="532" max="532" width="42.85546875" style="5" customWidth="1"/>
    <col min="533" max="533" width="21.42578125" style="5" customWidth="1"/>
    <col min="534" max="534" width="14.28515625" style="5" customWidth="1"/>
    <col min="535" max="535" width="21.42578125" style="5" customWidth="1"/>
    <col min="536" max="536" width="42.8554687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42.85546875" style="5" customWidth="1"/>
    <col min="786" max="786" width="3.42578125" style="5" customWidth="1"/>
    <col min="787" max="787" width="14.28515625" style="5" customWidth="1"/>
    <col min="788" max="788" width="42.85546875" style="5" customWidth="1"/>
    <col min="789" max="789" width="21.42578125" style="5" customWidth="1"/>
    <col min="790" max="790" width="14.28515625" style="5" customWidth="1"/>
    <col min="791" max="791" width="21.42578125" style="5" customWidth="1"/>
    <col min="792" max="792" width="42.8554687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42.85546875" style="5" customWidth="1"/>
    <col min="1042" max="1042" width="3.42578125" style="5" customWidth="1"/>
    <col min="1043" max="1043" width="14.28515625" style="5" customWidth="1"/>
    <col min="1044" max="1044" width="42.85546875" style="5" customWidth="1"/>
    <col min="1045" max="1045" width="21.42578125" style="5" customWidth="1"/>
    <col min="1046" max="1046" width="14.28515625" style="5" customWidth="1"/>
    <col min="1047" max="1047" width="21.42578125" style="5" customWidth="1"/>
    <col min="1048" max="1048" width="42.8554687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42.85546875" style="5" customWidth="1"/>
    <col min="1298" max="1298" width="3.42578125" style="5" customWidth="1"/>
    <col min="1299" max="1299" width="14.28515625" style="5" customWidth="1"/>
    <col min="1300" max="1300" width="42.85546875" style="5" customWidth="1"/>
    <col min="1301" max="1301" width="21.42578125" style="5" customWidth="1"/>
    <col min="1302" max="1302" width="14.28515625" style="5" customWidth="1"/>
    <col min="1303" max="1303" width="21.42578125" style="5" customWidth="1"/>
    <col min="1304" max="1304" width="42.8554687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42.85546875" style="5" customWidth="1"/>
    <col min="1554" max="1554" width="3.42578125" style="5" customWidth="1"/>
    <col min="1555" max="1555" width="14.28515625" style="5" customWidth="1"/>
    <col min="1556" max="1556" width="42.85546875" style="5" customWidth="1"/>
    <col min="1557" max="1557" width="21.42578125" style="5" customWidth="1"/>
    <col min="1558" max="1558" width="14.28515625" style="5" customWidth="1"/>
    <col min="1559" max="1559" width="21.42578125" style="5" customWidth="1"/>
    <col min="1560" max="1560" width="42.8554687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42.85546875" style="5" customWidth="1"/>
    <col min="1810" max="1810" width="3.42578125" style="5" customWidth="1"/>
    <col min="1811" max="1811" width="14.28515625" style="5" customWidth="1"/>
    <col min="1812" max="1812" width="42.85546875" style="5" customWidth="1"/>
    <col min="1813" max="1813" width="21.42578125" style="5" customWidth="1"/>
    <col min="1814" max="1814" width="14.28515625" style="5" customWidth="1"/>
    <col min="1815" max="1815" width="21.42578125" style="5" customWidth="1"/>
    <col min="1816" max="1816" width="42.8554687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42.85546875" style="5" customWidth="1"/>
    <col min="2066" max="2066" width="3.42578125" style="5" customWidth="1"/>
    <col min="2067" max="2067" width="14.28515625" style="5" customWidth="1"/>
    <col min="2068" max="2068" width="42.85546875" style="5" customWidth="1"/>
    <col min="2069" max="2069" width="21.42578125" style="5" customWidth="1"/>
    <col min="2070" max="2070" width="14.28515625" style="5" customWidth="1"/>
    <col min="2071" max="2071" width="21.42578125" style="5" customWidth="1"/>
    <col min="2072" max="2072" width="42.8554687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42.85546875" style="5" customWidth="1"/>
    <col min="2322" max="2322" width="3.42578125" style="5" customWidth="1"/>
    <col min="2323" max="2323" width="14.28515625" style="5" customWidth="1"/>
    <col min="2324" max="2324" width="42.85546875" style="5" customWidth="1"/>
    <col min="2325" max="2325" width="21.42578125" style="5" customWidth="1"/>
    <col min="2326" max="2326" width="14.28515625" style="5" customWidth="1"/>
    <col min="2327" max="2327" width="21.42578125" style="5" customWidth="1"/>
    <col min="2328" max="2328" width="42.8554687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42.85546875" style="5" customWidth="1"/>
    <col min="2578" max="2578" width="3.42578125" style="5" customWidth="1"/>
    <col min="2579" max="2579" width="14.28515625" style="5" customWidth="1"/>
    <col min="2580" max="2580" width="42.85546875" style="5" customWidth="1"/>
    <col min="2581" max="2581" width="21.42578125" style="5" customWidth="1"/>
    <col min="2582" max="2582" width="14.28515625" style="5" customWidth="1"/>
    <col min="2583" max="2583" width="21.42578125" style="5" customWidth="1"/>
    <col min="2584" max="2584" width="42.8554687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42.85546875" style="5" customWidth="1"/>
    <col min="2834" max="2834" width="3.42578125" style="5" customWidth="1"/>
    <col min="2835" max="2835" width="14.28515625" style="5" customWidth="1"/>
    <col min="2836" max="2836" width="42.85546875" style="5" customWidth="1"/>
    <col min="2837" max="2837" width="21.42578125" style="5" customWidth="1"/>
    <col min="2838" max="2838" width="14.28515625" style="5" customWidth="1"/>
    <col min="2839" max="2839" width="21.42578125" style="5" customWidth="1"/>
    <col min="2840" max="2840" width="42.8554687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42.85546875" style="5" customWidth="1"/>
    <col min="3090" max="3090" width="3.42578125" style="5" customWidth="1"/>
    <col min="3091" max="3091" width="14.28515625" style="5" customWidth="1"/>
    <col min="3092" max="3092" width="42.85546875" style="5" customWidth="1"/>
    <col min="3093" max="3093" width="21.42578125" style="5" customWidth="1"/>
    <col min="3094" max="3094" width="14.28515625" style="5" customWidth="1"/>
    <col min="3095" max="3095" width="21.42578125" style="5" customWidth="1"/>
    <col min="3096" max="3096" width="42.8554687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42.85546875" style="5" customWidth="1"/>
    <col min="3346" max="3346" width="3.42578125" style="5" customWidth="1"/>
    <col min="3347" max="3347" width="14.28515625" style="5" customWidth="1"/>
    <col min="3348" max="3348" width="42.85546875" style="5" customWidth="1"/>
    <col min="3349" max="3349" width="21.42578125" style="5" customWidth="1"/>
    <col min="3350" max="3350" width="14.28515625" style="5" customWidth="1"/>
    <col min="3351" max="3351" width="21.42578125" style="5" customWidth="1"/>
    <col min="3352" max="3352" width="42.8554687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42.85546875" style="5" customWidth="1"/>
    <col min="3602" max="3602" width="3.42578125" style="5" customWidth="1"/>
    <col min="3603" max="3603" width="14.28515625" style="5" customWidth="1"/>
    <col min="3604" max="3604" width="42.85546875" style="5" customWidth="1"/>
    <col min="3605" max="3605" width="21.42578125" style="5" customWidth="1"/>
    <col min="3606" max="3606" width="14.28515625" style="5" customWidth="1"/>
    <col min="3607" max="3607" width="21.42578125" style="5" customWidth="1"/>
    <col min="3608" max="3608" width="42.8554687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42.85546875" style="5" customWidth="1"/>
    <col min="3858" max="3858" width="3.42578125" style="5" customWidth="1"/>
    <col min="3859" max="3859" width="14.28515625" style="5" customWidth="1"/>
    <col min="3860" max="3860" width="42.85546875" style="5" customWidth="1"/>
    <col min="3861" max="3861" width="21.42578125" style="5" customWidth="1"/>
    <col min="3862" max="3862" width="14.28515625" style="5" customWidth="1"/>
    <col min="3863" max="3863" width="21.42578125" style="5" customWidth="1"/>
    <col min="3864" max="3864" width="42.8554687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42.85546875" style="5" customWidth="1"/>
    <col min="4114" max="4114" width="3.42578125" style="5" customWidth="1"/>
    <col min="4115" max="4115" width="14.28515625" style="5" customWidth="1"/>
    <col min="4116" max="4116" width="42.85546875" style="5" customWidth="1"/>
    <col min="4117" max="4117" width="21.42578125" style="5" customWidth="1"/>
    <col min="4118" max="4118" width="14.28515625" style="5" customWidth="1"/>
    <col min="4119" max="4119" width="21.42578125" style="5" customWidth="1"/>
    <col min="4120" max="4120" width="42.8554687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42.85546875" style="5" customWidth="1"/>
    <col min="4370" max="4370" width="3.42578125" style="5" customWidth="1"/>
    <col min="4371" max="4371" width="14.28515625" style="5" customWidth="1"/>
    <col min="4372" max="4372" width="42.85546875" style="5" customWidth="1"/>
    <col min="4373" max="4373" width="21.42578125" style="5" customWidth="1"/>
    <col min="4374" max="4374" width="14.28515625" style="5" customWidth="1"/>
    <col min="4375" max="4375" width="21.42578125" style="5" customWidth="1"/>
    <col min="4376" max="4376" width="42.8554687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42.85546875" style="5" customWidth="1"/>
    <col min="4626" max="4626" width="3.42578125" style="5" customWidth="1"/>
    <col min="4627" max="4627" width="14.28515625" style="5" customWidth="1"/>
    <col min="4628" max="4628" width="42.85546875" style="5" customWidth="1"/>
    <col min="4629" max="4629" width="21.42578125" style="5" customWidth="1"/>
    <col min="4630" max="4630" width="14.28515625" style="5" customWidth="1"/>
    <col min="4631" max="4631" width="21.42578125" style="5" customWidth="1"/>
    <col min="4632" max="4632" width="42.8554687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42.85546875" style="5" customWidth="1"/>
    <col min="4882" max="4882" width="3.42578125" style="5" customWidth="1"/>
    <col min="4883" max="4883" width="14.28515625" style="5" customWidth="1"/>
    <col min="4884" max="4884" width="42.85546875" style="5" customWidth="1"/>
    <col min="4885" max="4885" width="21.42578125" style="5" customWidth="1"/>
    <col min="4886" max="4886" width="14.28515625" style="5" customWidth="1"/>
    <col min="4887" max="4887" width="21.42578125" style="5" customWidth="1"/>
    <col min="4888" max="4888" width="42.8554687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42.85546875" style="5" customWidth="1"/>
    <col min="5138" max="5138" width="3.42578125" style="5" customWidth="1"/>
    <col min="5139" max="5139" width="14.28515625" style="5" customWidth="1"/>
    <col min="5140" max="5140" width="42.85546875" style="5" customWidth="1"/>
    <col min="5141" max="5141" width="21.42578125" style="5" customWidth="1"/>
    <col min="5142" max="5142" width="14.28515625" style="5" customWidth="1"/>
    <col min="5143" max="5143" width="21.42578125" style="5" customWidth="1"/>
    <col min="5144" max="5144" width="42.8554687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42.85546875" style="5" customWidth="1"/>
    <col min="5394" max="5394" width="3.42578125" style="5" customWidth="1"/>
    <col min="5395" max="5395" width="14.28515625" style="5" customWidth="1"/>
    <col min="5396" max="5396" width="42.85546875" style="5" customWidth="1"/>
    <col min="5397" max="5397" width="21.42578125" style="5" customWidth="1"/>
    <col min="5398" max="5398" width="14.28515625" style="5" customWidth="1"/>
    <col min="5399" max="5399" width="21.42578125" style="5" customWidth="1"/>
    <col min="5400" max="5400" width="42.8554687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42.85546875" style="5" customWidth="1"/>
    <col min="5650" max="5650" width="3.42578125" style="5" customWidth="1"/>
    <col min="5651" max="5651" width="14.28515625" style="5" customWidth="1"/>
    <col min="5652" max="5652" width="42.85546875" style="5" customWidth="1"/>
    <col min="5653" max="5653" width="21.42578125" style="5" customWidth="1"/>
    <col min="5654" max="5654" width="14.28515625" style="5" customWidth="1"/>
    <col min="5655" max="5655" width="21.42578125" style="5" customWidth="1"/>
    <col min="5656" max="5656" width="42.8554687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42.85546875" style="5" customWidth="1"/>
    <col min="5906" max="5906" width="3.42578125" style="5" customWidth="1"/>
    <col min="5907" max="5907" width="14.28515625" style="5" customWidth="1"/>
    <col min="5908" max="5908" width="42.85546875" style="5" customWidth="1"/>
    <col min="5909" max="5909" width="21.42578125" style="5" customWidth="1"/>
    <col min="5910" max="5910" width="14.28515625" style="5" customWidth="1"/>
    <col min="5911" max="5911" width="21.42578125" style="5" customWidth="1"/>
    <col min="5912" max="5912" width="42.8554687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42.85546875" style="5" customWidth="1"/>
    <col min="6162" max="6162" width="3.42578125" style="5" customWidth="1"/>
    <col min="6163" max="6163" width="14.28515625" style="5" customWidth="1"/>
    <col min="6164" max="6164" width="42.85546875" style="5" customWidth="1"/>
    <col min="6165" max="6165" width="21.42578125" style="5" customWidth="1"/>
    <col min="6166" max="6166" width="14.28515625" style="5" customWidth="1"/>
    <col min="6167" max="6167" width="21.42578125" style="5" customWidth="1"/>
    <col min="6168" max="6168" width="42.8554687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42.85546875" style="5" customWidth="1"/>
    <col min="6418" max="6418" width="3.42578125" style="5" customWidth="1"/>
    <col min="6419" max="6419" width="14.28515625" style="5" customWidth="1"/>
    <col min="6420" max="6420" width="42.85546875" style="5" customWidth="1"/>
    <col min="6421" max="6421" width="21.42578125" style="5" customWidth="1"/>
    <col min="6422" max="6422" width="14.28515625" style="5" customWidth="1"/>
    <col min="6423" max="6423" width="21.42578125" style="5" customWidth="1"/>
    <col min="6424" max="6424" width="42.8554687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42.85546875" style="5" customWidth="1"/>
    <col min="6674" max="6674" width="3.42578125" style="5" customWidth="1"/>
    <col min="6675" max="6675" width="14.28515625" style="5" customWidth="1"/>
    <col min="6676" max="6676" width="42.85546875" style="5" customWidth="1"/>
    <col min="6677" max="6677" width="21.42578125" style="5" customWidth="1"/>
    <col min="6678" max="6678" width="14.28515625" style="5" customWidth="1"/>
    <col min="6679" max="6679" width="21.42578125" style="5" customWidth="1"/>
    <col min="6680" max="6680" width="42.8554687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42.85546875" style="5" customWidth="1"/>
    <col min="6930" max="6930" width="3.42578125" style="5" customWidth="1"/>
    <col min="6931" max="6931" width="14.28515625" style="5" customWidth="1"/>
    <col min="6932" max="6932" width="42.85546875" style="5" customWidth="1"/>
    <col min="6933" max="6933" width="21.42578125" style="5" customWidth="1"/>
    <col min="6934" max="6934" width="14.28515625" style="5" customWidth="1"/>
    <col min="6935" max="6935" width="21.42578125" style="5" customWidth="1"/>
    <col min="6936" max="6936" width="42.8554687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42.85546875" style="5" customWidth="1"/>
    <col min="7186" max="7186" width="3.42578125" style="5" customWidth="1"/>
    <col min="7187" max="7187" width="14.28515625" style="5" customWidth="1"/>
    <col min="7188" max="7188" width="42.85546875" style="5" customWidth="1"/>
    <col min="7189" max="7189" width="21.42578125" style="5" customWidth="1"/>
    <col min="7190" max="7190" width="14.28515625" style="5" customWidth="1"/>
    <col min="7191" max="7191" width="21.42578125" style="5" customWidth="1"/>
    <col min="7192" max="7192" width="42.8554687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42.85546875" style="5" customWidth="1"/>
    <col min="7442" max="7442" width="3.42578125" style="5" customWidth="1"/>
    <col min="7443" max="7443" width="14.28515625" style="5" customWidth="1"/>
    <col min="7444" max="7444" width="42.85546875" style="5" customWidth="1"/>
    <col min="7445" max="7445" width="21.42578125" style="5" customWidth="1"/>
    <col min="7446" max="7446" width="14.28515625" style="5" customWidth="1"/>
    <col min="7447" max="7447" width="21.42578125" style="5" customWidth="1"/>
    <col min="7448" max="7448" width="42.8554687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42.85546875" style="5" customWidth="1"/>
    <col min="7698" max="7698" width="3.42578125" style="5" customWidth="1"/>
    <col min="7699" max="7699" width="14.28515625" style="5" customWidth="1"/>
    <col min="7700" max="7700" width="42.85546875" style="5" customWidth="1"/>
    <col min="7701" max="7701" width="21.42578125" style="5" customWidth="1"/>
    <col min="7702" max="7702" width="14.28515625" style="5" customWidth="1"/>
    <col min="7703" max="7703" width="21.42578125" style="5" customWidth="1"/>
    <col min="7704" max="7704" width="42.8554687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42.85546875" style="5" customWidth="1"/>
    <col min="7954" max="7954" width="3.42578125" style="5" customWidth="1"/>
    <col min="7955" max="7955" width="14.28515625" style="5" customWidth="1"/>
    <col min="7956" max="7956" width="42.85546875" style="5" customWidth="1"/>
    <col min="7957" max="7957" width="21.42578125" style="5" customWidth="1"/>
    <col min="7958" max="7958" width="14.28515625" style="5" customWidth="1"/>
    <col min="7959" max="7959" width="21.42578125" style="5" customWidth="1"/>
    <col min="7960" max="7960" width="42.8554687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42.85546875" style="5" customWidth="1"/>
    <col min="8210" max="8210" width="3.42578125" style="5" customWidth="1"/>
    <col min="8211" max="8211" width="14.28515625" style="5" customWidth="1"/>
    <col min="8212" max="8212" width="42.85546875" style="5" customWidth="1"/>
    <col min="8213" max="8213" width="21.42578125" style="5" customWidth="1"/>
    <col min="8214" max="8214" width="14.28515625" style="5" customWidth="1"/>
    <col min="8215" max="8215" width="21.42578125" style="5" customWidth="1"/>
    <col min="8216" max="8216" width="42.8554687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42.85546875" style="5" customWidth="1"/>
    <col min="8466" max="8466" width="3.42578125" style="5" customWidth="1"/>
    <col min="8467" max="8467" width="14.28515625" style="5" customWidth="1"/>
    <col min="8468" max="8468" width="42.85546875" style="5" customWidth="1"/>
    <col min="8469" max="8469" width="21.42578125" style="5" customWidth="1"/>
    <col min="8470" max="8470" width="14.28515625" style="5" customWidth="1"/>
    <col min="8471" max="8471" width="21.42578125" style="5" customWidth="1"/>
    <col min="8472" max="8472" width="42.8554687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42.85546875" style="5" customWidth="1"/>
    <col min="8722" max="8722" width="3.42578125" style="5" customWidth="1"/>
    <col min="8723" max="8723" width="14.28515625" style="5" customWidth="1"/>
    <col min="8724" max="8724" width="42.85546875" style="5" customWidth="1"/>
    <col min="8725" max="8725" width="21.42578125" style="5" customWidth="1"/>
    <col min="8726" max="8726" width="14.28515625" style="5" customWidth="1"/>
    <col min="8727" max="8727" width="21.42578125" style="5" customWidth="1"/>
    <col min="8728" max="8728" width="42.8554687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42.85546875" style="5" customWidth="1"/>
    <col min="8978" max="8978" width="3.42578125" style="5" customWidth="1"/>
    <col min="8979" max="8979" width="14.28515625" style="5" customWidth="1"/>
    <col min="8980" max="8980" width="42.85546875" style="5" customWidth="1"/>
    <col min="8981" max="8981" width="21.42578125" style="5" customWidth="1"/>
    <col min="8982" max="8982" width="14.28515625" style="5" customWidth="1"/>
    <col min="8983" max="8983" width="21.42578125" style="5" customWidth="1"/>
    <col min="8984" max="8984" width="42.8554687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42.85546875" style="5" customWidth="1"/>
    <col min="9234" max="9234" width="3.42578125" style="5" customWidth="1"/>
    <col min="9235" max="9235" width="14.28515625" style="5" customWidth="1"/>
    <col min="9236" max="9236" width="42.85546875" style="5" customWidth="1"/>
    <col min="9237" max="9237" width="21.42578125" style="5" customWidth="1"/>
    <col min="9238" max="9238" width="14.28515625" style="5" customWidth="1"/>
    <col min="9239" max="9239" width="21.42578125" style="5" customWidth="1"/>
    <col min="9240" max="9240" width="42.8554687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42.85546875" style="5" customWidth="1"/>
    <col min="9490" max="9490" width="3.42578125" style="5" customWidth="1"/>
    <col min="9491" max="9491" width="14.28515625" style="5" customWidth="1"/>
    <col min="9492" max="9492" width="42.85546875" style="5" customWidth="1"/>
    <col min="9493" max="9493" width="21.42578125" style="5" customWidth="1"/>
    <col min="9494" max="9494" width="14.28515625" style="5" customWidth="1"/>
    <col min="9495" max="9495" width="21.42578125" style="5" customWidth="1"/>
    <col min="9496" max="9496" width="42.8554687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42.85546875" style="5" customWidth="1"/>
    <col min="9746" max="9746" width="3.42578125" style="5" customWidth="1"/>
    <col min="9747" max="9747" width="14.28515625" style="5" customWidth="1"/>
    <col min="9748" max="9748" width="42.85546875" style="5" customWidth="1"/>
    <col min="9749" max="9749" width="21.42578125" style="5" customWidth="1"/>
    <col min="9750" max="9750" width="14.28515625" style="5" customWidth="1"/>
    <col min="9751" max="9751" width="21.42578125" style="5" customWidth="1"/>
    <col min="9752" max="9752" width="42.8554687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42.85546875" style="5" customWidth="1"/>
    <col min="10002" max="10002" width="3.42578125" style="5" customWidth="1"/>
    <col min="10003" max="10003" width="14.28515625" style="5" customWidth="1"/>
    <col min="10004" max="10004" width="42.85546875" style="5" customWidth="1"/>
    <col min="10005" max="10005" width="21.42578125" style="5" customWidth="1"/>
    <col min="10006" max="10006" width="14.28515625" style="5" customWidth="1"/>
    <col min="10007" max="10007" width="21.42578125" style="5" customWidth="1"/>
    <col min="10008" max="10008" width="42.8554687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42.85546875" style="5" customWidth="1"/>
    <col min="10258" max="10258" width="3.42578125" style="5" customWidth="1"/>
    <col min="10259" max="10259" width="14.28515625" style="5" customWidth="1"/>
    <col min="10260" max="10260" width="42.85546875" style="5" customWidth="1"/>
    <col min="10261" max="10261" width="21.42578125" style="5" customWidth="1"/>
    <col min="10262" max="10262" width="14.28515625" style="5" customWidth="1"/>
    <col min="10263" max="10263" width="21.42578125" style="5" customWidth="1"/>
    <col min="10264" max="10264" width="42.8554687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42.85546875" style="5" customWidth="1"/>
    <col min="10514" max="10514" width="3.42578125" style="5" customWidth="1"/>
    <col min="10515" max="10515" width="14.28515625" style="5" customWidth="1"/>
    <col min="10516" max="10516" width="42.85546875" style="5" customWidth="1"/>
    <col min="10517" max="10517" width="21.42578125" style="5" customWidth="1"/>
    <col min="10518" max="10518" width="14.28515625" style="5" customWidth="1"/>
    <col min="10519" max="10519" width="21.42578125" style="5" customWidth="1"/>
    <col min="10520" max="10520" width="42.8554687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42.85546875" style="5" customWidth="1"/>
    <col min="10770" max="10770" width="3.42578125" style="5" customWidth="1"/>
    <col min="10771" max="10771" width="14.28515625" style="5" customWidth="1"/>
    <col min="10772" max="10772" width="42.85546875" style="5" customWidth="1"/>
    <col min="10773" max="10773" width="21.42578125" style="5" customWidth="1"/>
    <col min="10774" max="10774" width="14.28515625" style="5" customWidth="1"/>
    <col min="10775" max="10775" width="21.42578125" style="5" customWidth="1"/>
    <col min="10776" max="10776" width="42.8554687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42.85546875" style="5" customWidth="1"/>
    <col min="11026" max="11026" width="3.42578125" style="5" customWidth="1"/>
    <col min="11027" max="11027" width="14.28515625" style="5" customWidth="1"/>
    <col min="11028" max="11028" width="42.85546875" style="5" customWidth="1"/>
    <col min="11029" max="11029" width="21.42578125" style="5" customWidth="1"/>
    <col min="11030" max="11030" width="14.28515625" style="5" customWidth="1"/>
    <col min="11031" max="11031" width="21.42578125" style="5" customWidth="1"/>
    <col min="11032" max="11032" width="42.8554687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42.85546875" style="5" customWidth="1"/>
    <col min="11282" max="11282" width="3.42578125" style="5" customWidth="1"/>
    <col min="11283" max="11283" width="14.28515625" style="5" customWidth="1"/>
    <col min="11284" max="11284" width="42.85546875" style="5" customWidth="1"/>
    <col min="11285" max="11285" width="21.42578125" style="5" customWidth="1"/>
    <col min="11286" max="11286" width="14.28515625" style="5" customWidth="1"/>
    <col min="11287" max="11287" width="21.42578125" style="5" customWidth="1"/>
    <col min="11288" max="11288" width="42.8554687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42.85546875" style="5" customWidth="1"/>
    <col min="11538" max="11538" width="3.42578125" style="5" customWidth="1"/>
    <col min="11539" max="11539" width="14.28515625" style="5" customWidth="1"/>
    <col min="11540" max="11540" width="42.85546875" style="5" customWidth="1"/>
    <col min="11541" max="11541" width="21.42578125" style="5" customWidth="1"/>
    <col min="11542" max="11542" width="14.28515625" style="5" customWidth="1"/>
    <col min="11543" max="11543" width="21.42578125" style="5" customWidth="1"/>
    <col min="11544" max="11544" width="42.8554687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42.85546875" style="5" customWidth="1"/>
    <col min="11794" max="11794" width="3.42578125" style="5" customWidth="1"/>
    <col min="11795" max="11795" width="14.28515625" style="5" customWidth="1"/>
    <col min="11796" max="11796" width="42.85546875" style="5" customWidth="1"/>
    <col min="11797" max="11797" width="21.42578125" style="5" customWidth="1"/>
    <col min="11798" max="11798" width="14.28515625" style="5" customWidth="1"/>
    <col min="11799" max="11799" width="21.42578125" style="5" customWidth="1"/>
    <col min="11800" max="11800" width="42.8554687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42.85546875" style="5" customWidth="1"/>
    <col min="12050" max="12050" width="3.42578125" style="5" customWidth="1"/>
    <col min="12051" max="12051" width="14.28515625" style="5" customWidth="1"/>
    <col min="12052" max="12052" width="42.85546875" style="5" customWidth="1"/>
    <col min="12053" max="12053" width="21.42578125" style="5" customWidth="1"/>
    <col min="12054" max="12054" width="14.28515625" style="5" customWidth="1"/>
    <col min="12055" max="12055" width="21.42578125" style="5" customWidth="1"/>
    <col min="12056" max="12056" width="42.8554687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42.85546875" style="5" customWidth="1"/>
    <col min="12306" max="12306" width="3.42578125" style="5" customWidth="1"/>
    <col min="12307" max="12307" width="14.28515625" style="5" customWidth="1"/>
    <col min="12308" max="12308" width="42.85546875" style="5" customWidth="1"/>
    <col min="12309" max="12309" width="21.42578125" style="5" customWidth="1"/>
    <col min="12310" max="12310" width="14.28515625" style="5" customWidth="1"/>
    <col min="12311" max="12311" width="21.42578125" style="5" customWidth="1"/>
    <col min="12312" max="12312" width="42.8554687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42.85546875" style="5" customWidth="1"/>
    <col min="12562" max="12562" width="3.42578125" style="5" customWidth="1"/>
    <col min="12563" max="12563" width="14.28515625" style="5" customWidth="1"/>
    <col min="12564" max="12564" width="42.85546875" style="5" customWidth="1"/>
    <col min="12565" max="12565" width="21.42578125" style="5" customWidth="1"/>
    <col min="12566" max="12566" width="14.28515625" style="5" customWidth="1"/>
    <col min="12567" max="12567" width="21.42578125" style="5" customWidth="1"/>
    <col min="12568" max="12568" width="42.8554687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42.85546875" style="5" customWidth="1"/>
    <col min="12818" max="12818" width="3.42578125" style="5" customWidth="1"/>
    <col min="12819" max="12819" width="14.28515625" style="5" customWidth="1"/>
    <col min="12820" max="12820" width="42.85546875" style="5" customWidth="1"/>
    <col min="12821" max="12821" width="21.42578125" style="5" customWidth="1"/>
    <col min="12822" max="12822" width="14.28515625" style="5" customWidth="1"/>
    <col min="12823" max="12823" width="21.42578125" style="5" customWidth="1"/>
    <col min="12824" max="12824" width="42.8554687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42.85546875" style="5" customWidth="1"/>
    <col min="13074" max="13074" width="3.42578125" style="5" customWidth="1"/>
    <col min="13075" max="13075" width="14.28515625" style="5" customWidth="1"/>
    <col min="13076" max="13076" width="42.85546875" style="5" customWidth="1"/>
    <col min="13077" max="13077" width="21.42578125" style="5" customWidth="1"/>
    <col min="13078" max="13078" width="14.28515625" style="5" customWidth="1"/>
    <col min="13079" max="13079" width="21.42578125" style="5" customWidth="1"/>
    <col min="13080" max="13080" width="42.8554687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42.85546875" style="5" customWidth="1"/>
    <col min="13330" max="13330" width="3.42578125" style="5" customWidth="1"/>
    <col min="13331" max="13331" width="14.28515625" style="5" customWidth="1"/>
    <col min="13332" max="13332" width="42.85546875" style="5" customWidth="1"/>
    <col min="13333" max="13333" width="21.42578125" style="5" customWidth="1"/>
    <col min="13334" max="13334" width="14.28515625" style="5" customWidth="1"/>
    <col min="13335" max="13335" width="21.42578125" style="5" customWidth="1"/>
    <col min="13336" max="13336" width="42.8554687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42.85546875" style="5" customWidth="1"/>
    <col min="13586" max="13586" width="3.42578125" style="5" customWidth="1"/>
    <col min="13587" max="13587" width="14.28515625" style="5" customWidth="1"/>
    <col min="13588" max="13588" width="42.85546875" style="5" customWidth="1"/>
    <col min="13589" max="13589" width="21.42578125" style="5" customWidth="1"/>
    <col min="13590" max="13590" width="14.28515625" style="5" customWidth="1"/>
    <col min="13591" max="13591" width="21.42578125" style="5" customWidth="1"/>
    <col min="13592" max="13592" width="42.8554687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42.85546875" style="5" customWidth="1"/>
    <col min="13842" max="13842" width="3.42578125" style="5" customWidth="1"/>
    <col min="13843" max="13843" width="14.28515625" style="5" customWidth="1"/>
    <col min="13844" max="13844" width="42.85546875" style="5" customWidth="1"/>
    <col min="13845" max="13845" width="21.42578125" style="5" customWidth="1"/>
    <col min="13846" max="13846" width="14.28515625" style="5" customWidth="1"/>
    <col min="13847" max="13847" width="21.42578125" style="5" customWidth="1"/>
    <col min="13848" max="13848" width="42.8554687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42.85546875" style="5" customWidth="1"/>
    <col min="14098" max="14098" width="3.42578125" style="5" customWidth="1"/>
    <col min="14099" max="14099" width="14.28515625" style="5" customWidth="1"/>
    <col min="14100" max="14100" width="42.85546875" style="5" customWidth="1"/>
    <col min="14101" max="14101" width="21.42578125" style="5" customWidth="1"/>
    <col min="14102" max="14102" width="14.28515625" style="5" customWidth="1"/>
    <col min="14103" max="14103" width="21.42578125" style="5" customWidth="1"/>
    <col min="14104" max="14104" width="42.8554687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42.85546875" style="5" customWidth="1"/>
    <col min="14354" max="14354" width="3.42578125" style="5" customWidth="1"/>
    <col min="14355" max="14355" width="14.28515625" style="5" customWidth="1"/>
    <col min="14356" max="14356" width="42.85546875" style="5" customWidth="1"/>
    <col min="14357" max="14357" width="21.42578125" style="5" customWidth="1"/>
    <col min="14358" max="14358" width="14.28515625" style="5" customWidth="1"/>
    <col min="14359" max="14359" width="21.42578125" style="5" customWidth="1"/>
    <col min="14360" max="14360" width="42.8554687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42.85546875" style="5" customWidth="1"/>
    <col min="14610" max="14610" width="3.42578125" style="5" customWidth="1"/>
    <col min="14611" max="14611" width="14.28515625" style="5" customWidth="1"/>
    <col min="14612" max="14612" width="42.85546875" style="5" customWidth="1"/>
    <col min="14613" max="14613" width="21.42578125" style="5" customWidth="1"/>
    <col min="14614" max="14614" width="14.28515625" style="5" customWidth="1"/>
    <col min="14615" max="14615" width="21.42578125" style="5" customWidth="1"/>
    <col min="14616" max="14616" width="42.8554687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42.85546875" style="5" customWidth="1"/>
    <col min="14866" max="14866" width="3.42578125" style="5" customWidth="1"/>
    <col min="14867" max="14867" width="14.28515625" style="5" customWidth="1"/>
    <col min="14868" max="14868" width="42.85546875" style="5" customWidth="1"/>
    <col min="14869" max="14869" width="21.42578125" style="5" customWidth="1"/>
    <col min="14870" max="14870" width="14.28515625" style="5" customWidth="1"/>
    <col min="14871" max="14871" width="21.42578125" style="5" customWidth="1"/>
    <col min="14872" max="14872" width="42.8554687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42.85546875" style="5" customWidth="1"/>
    <col min="15122" max="15122" width="3.42578125" style="5" customWidth="1"/>
    <col min="15123" max="15123" width="14.28515625" style="5" customWidth="1"/>
    <col min="15124" max="15124" width="42.85546875" style="5" customWidth="1"/>
    <col min="15125" max="15125" width="21.42578125" style="5" customWidth="1"/>
    <col min="15126" max="15126" width="14.28515625" style="5" customWidth="1"/>
    <col min="15127" max="15127" width="21.42578125" style="5" customWidth="1"/>
    <col min="15128" max="15128" width="42.8554687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42.85546875" style="5" customWidth="1"/>
    <col min="15378" max="15378" width="3.42578125" style="5" customWidth="1"/>
    <col min="15379" max="15379" width="14.28515625" style="5" customWidth="1"/>
    <col min="15380" max="15380" width="42.85546875" style="5" customWidth="1"/>
    <col min="15381" max="15381" width="21.42578125" style="5" customWidth="1"/>
    <col min="15382" max="15382" width="14.28515625" style="5" customWidth="1"/>
    <col min="15383" max="15383" width="21.42578125" style="5" customWidth="1"/>
    <col min="15384" max="15384" width="42.8554687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42.85546875" style="5" customWidth="1"/>
    <col min="15634" max="15634" width="3.42578125" style="5" customWidth="1"/>
    <col min="15635" max="15635" width="14.28515625" style="5" customWidth="1"/>
    <col min="15636" max="15636" width="42.85546875" style="5" customWidth="1"/>
    <col min="15637" max="15637" width="21.42578125" style="5" customWidth="1"/>
    <col min="15638" max="15638" width="14.28515625" style="5" customWidth="1"/>
    <col min="15639" max="15639" width="21.42578125" style="5" customWidth="1"/>
    <col min="15640" max="15640" width="42.8554687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42.85546875" style="5" customWidth="1"/>
    <col min="15890" max="15890" width="3.42578125" style="5" customWidth="1"/>
    <col min="15891" max="15891" width="14.28515625" style="5" customWidth="1"/>
    <col min="15892" max="15892" width="42.85546875" style="5" customWidth="1"/>
    <col min="15893" max="15893" width="21.42578125" style="5" customWidth="1"/>
    <col min="15894" max="15894" width="14.28515625" style="5" customWidth="1"/>
    <col min="15895" max="15895" width="21.42578125" style="5" customWidth="1"/>
    <col min="15896" max="15896" width="42.8554687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42.85546875" style="5" customWidth="1"/>
    <col min="16146" max="16146" width="3.42578125" style="5" customWidth="1"/>
    <col min="16147" max="16147" width="14.28515625" style="5" customWidth="1"/>
    <col min="16148" max="16148" width="42.85546875" style="5" customWidth="1"/>
    <col min="16149" max="16149" width="21.42578125" style="5" customWidth="1"/>
    <col min="16150" max="16150" width="14.28515625" style="5" customWidth="1"/>
    <col min="16151" max="16151" width="21.42578125" style="5" customWidth="1"/>
    <col min="16152" max="16152" width="42.85546875" style="5" customWidth="1"/>
    <col min="16153" max="16384" width="9.140625" style="5"/>
  </cols>
  <sheetData>
    <row r="1" spans="1:25" ht="16.5" thickBot="1" x14ac:dyDescent="0.25">
      <c r="A1" s="226" t="s">
        <v>407</v>
      </c>
      <c r="B1" s="226"/>
      <c r="T1" s="4" t="s">
        <v>399</v>
      </c>
      <c r="U1" s="4" t="s">
        <v>170</v>
      </c>
      <c r="V1" s="4" t="s">
        <v>171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f>törzsanyag!I36</f>
        <v>39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törzsanyag!B48</f>
        <v>Elméleti Fizika A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törzsanyag!I54</f>
        <v>36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törzsanyag!C13+törzsanyag!C21+törzsanyag!C35+törzsanyag!C44+törzsanyag!C53+törzsanyag!C68</f>
        <v>20</v>
      </c>
      <c r="D11" s="54">
        <f>törzsanyag!D13+törzsanyag!D21+törzsanyag!D35+törzsanyag!D44+törzsanyag!D53+törzsanyag!D68</f>
        <v>20</v>
      </c>
      <c r="E11" s="54">
        <f>törzsanyag!E13+törzsanyag!E21+törzsanyag!E35+törzsanyag!E44+törzsanyag!E53+törzsanyag!E68</f>
        <v>18</v>
      </c>
      <c r="F11" s="54">
        <f>törzsanyag!F13+törzsanyag!F21+törzsanyag!F35+törzsanyag!F44+törzsanyag!F53+törzsanyag!F68</f>
        <v>16</v>
      </c>
      <c r="G11" s="54">
        <f>törzsanyag!G13+törzsanyag!G21+törzsanyag!G35+törzsanyag!G44+törzsanyag!G53+törzsanyag!G68</f>
        <v>10</v>
      </c>
      <c r="H11" s="54">
        <f>törzsanyag!H13+törzsanyag!H21+törzsanyag!H35+törzsanyag!H44+törzsanyag!H53+törzsanyag!H68</f>
        <v>6</v>
      </c>
      <c r="I11" s="215">
        <f>SUM(C11:H11)</f>
        <v>90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törzsanyag!C14+törzsanyag!C22+törzsanyag!C36+törzsanyag!C45+törzsanyag!C54+törzsanyag!C69</f>
        <v>30</v>
      </c>
      <c r="D12" s="62">
        <f>törzsanyag!D14+törzsanyag!D22+törzsanyag!D36+törzsanyag!D45+törzsanyag!D54+törzsanyag!D69</f>
        <v>30</v>
      </c>
      <c r="E12" s="62">
        <f>törzsanyag!E14+törzsanyag!E22+törzsanyag!E36+törzsanyag!E45+törzsanyag!E54+törzsanyag!E69</f>
        <v>27</v>
      </c>
      <c r="F12" s="62">
        <f>törzsanyag!F14+törzsanyag!F22+törzsanyag!F36+törzsanyag!F45+törzsanyag!F54+törzsanyag!F69</f>
        <v>24</v>
      </c>
      <c r="G12" s="62">
        <f>törzsanyag!G14+törzsanyag!G22+törzsanyag!G36+törzsanyag!G45+törzsanyag!G54+törzsanyag!G69</f>
        <v>15</v>
      </c>
      <c r="H12" s="62">
        <f>törzsanyag!H14+törzsanyag!H22+törzsanyag!H36+törzsanyag!H45+törzsanyag!H54+törzsanyag!H69</f>
        <v>19</v>
      </c>
      <c r="I12" s="209">
        <f>SUM(C12:H12)</f>
        <v>145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törzsanyag!C15+törzsanyag!C23+törzsanyag!C37+törzsanyag!C46+törzsanyag!C55+törzsanyag!C70</f>
        <v>3</v>
      </c>
      <c r="D13" s="68">
        <f>törzsanyag!D15+törzsanyag!D23+törzsanyag!D37+törzsanyag!D46+törzsanyag!D55+törzsanyag!D70</f>
        <v>3</v>
      </c>
      <c r="E13" s="68">
        <f>törzsanyag!E15+törzsanyag!E23+törzsanyag!E37+törzsanyag!E46+törzsanyag!E55+törzsanyag!E70</f>
        <v>3</v>
      </c>
      <c r="F13" s="68">
        <f>törzsanyag!F15+törzsanyag!F23+törzsanyag!F37+törzsanyag!F46+törzsanyag!F55+törzsanyag!F70</f>
        <v>3</v>
      </c>
      <c r="G13" s="68">
        <f>törzsanyag!G15+törzsanyag!G23+törzsanyag!G37+törzsanyag!G46+törzsanyag!G55+törzsanyag!G70</f>
        <v>1</v>
      </c>
      <c r="H13" s="68">
        <f>törzsanyag!H15+törzsanyag!H23+törzsanyag!H37+törzsanyag!H46+törzsanyag!H55+törzsanyag!H70</f>
        <v>1</v>
      </c>
      <c r="I13" s="210">
        <f>SUM(C13:H13)</f>
        <v>14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407</v>
      </c>
      <c r="I15" s="14"/>
      <c r="J15" s="14"/>
      <c r="K15" s="14"/>
      <c r="L15" s="14"/>
      <c r="O15" s="15"/>
      <c r="P15" s="16"/>
      <c r="Q15" s="16"/>
      <c r="R15" s="15"/>
      <c r="S15" s="16"/>
      <c r="T15" s="16"/>
    </row>
    <row r="16" spans="1:25" ht="13.5" thickBot="1" x14ac:dyDescent="0.25">
      <c r="A16" s="41" t="s">
        <v>340</v>
      </c>
      <c r="B16" s="42" t="s">
        <v>423</v>
      </c>
      <c r="C16" s="118"/>
      <c r="D16" s="45"/>
      <c r="E16" s="45" t="s">
        <v>370</v>
      </c>
      <c r="F16" s="45"/>
      <c r="G16" s="45"/>
      <c r="H16" s="119"/>
      <c r="I16" s="43">
        <v>2</v>
      </c>
      <c r="J16" s="45"/>
      <c r="K16" s="45"/>
      <c r="L16" s="46"/>
      <c r="M16" s="43">
        <v>3</v>
      </c>
      <c r="N16" s="46" t="s">
        <v>472</v>
      </c>
      <c r="O16" s="87"/>
      <c r="P16" s="88"/>
      <c r="Q16" s="175"/>
      <c r="R16" s="87"/>
      <c r="S16" s="90"/>
      <c r="T16" s="89"/>
      <c r="U16" s="41" t="s">
        <v>196</v>
      </c>
      <c r="V16" s="41" t="s">
        <v>197</v>
      </c>
      <c r="W16" s="41" t="s">
        <v>408</v>
      </c>
      <c r="X16" s="41" t="s">
        <v>425</v>
      </c>
    </row>
    <row r="17" spans="1:24" ht="13.5" thickBot="1" x14ac:dyDescent="0.25">
      <c r="A17" s="41" t="s">
        <v>341</v>
      </c>
      <c r="B17" s="42" t="s">
        <v>424</v>
      </c>
      <c r="C17" s="118"/>
      <c r="D17" s="45"/>
      <c r="E17" s="45"/>
      <c r="F17" s="45" t="s">
        <v>370</v>
      </c>
      <c r="G17" s="45"/>
      <c r="H17" s="119"/>
      <c r="I17" s="43">
        <v>2</v>
      </c>
      <c r="J17" s="45"/>
      <c r="K17" s="45"/>
      <c r="L17" s="46"/>
      <c r="M17" s="43">
        <v>3</v>
      </c>
      <c r="N17" s="46" t="s">
        <v>472</v>
      </c>
      <c r="O17" s="87"/>
      <c r="P17" s="88"/>
      <c r="Q17" s="175"/>
      <c r="R17" s="87"/>
      <c r="S17" s="90"/>
      <c r="T17" s="89"/>
      <c r="U17" s="41" t="s">
        <v>198</v>
      </c>
      <c r="V17" s="41" t="s">
        <v>199</v>
      </c>
      <c r="W17" s="41" t="s">
        <v>408</v>
      </c>
      <c r="X17" s="41" t="s">
        <v>426</v>
      </c>
    </row>
    <row r="18" spans="1:24" ht="13.5" thickBot="1" x14ac:dyDescent="0.25">
      <c r="A18" s="41" t="s">
        <v>200</v>
      </c>
      <c r="B18" s="42" t="s">
        <v>201</v>
      </c>
      <c r="C18" s="118"/>
      <c r="D18" s="45"/>
      <c r="E18" s="45" t="s">
        <v>383</v>
      </c>
      <c r="F18" s="45"/>
      <c r="G18" s="45" t="s">
        <v>370</v>
      </c>
      <c r="H18" s="119"/>
      <c r="I18" s="43">
        <v>2</v>
      </c>
      <c r="J18" s="45"/>
      <c r="K18" s="45"/>
      <c r="L18" s="46"/>
      <c r="M18" s="43">
        <v>3</v>
      </c>
      <c r="N18" s="46" t="s">
        <v>472</v>
      </c>
      <c r="O18" s="87" t="s">
        <v>368</v>
      </c>
      <c r="P18" s="88" t="str">
        <f>törzsanyag!A$27</f>
        <v>mechf19va</v>
      </c>
      <c r="Q18" s="175" t="str">
        <f>törzsanyag!B$27</f>
        <v>Mechanika</v>
      </c>
      <c r="R18" s="87"/>
      <c r="S18" s="90"/>
      <c r="T18" s="89"/>
      <c r="U18" s="41" t="s">
        <v>203</v>
      </c>
      <c r="V18" s="41" t="s">
        <v>204</v>
      </c>
      <c r="W18" s="41" t="s">
        <v>372</v>
      </c>
      <c r="X18" s="41" t="s">
        <v>202</v>
      </c>
    </row>
    <row r="19" spans="1:24" ht="13.5" thickBot="1" x14ac:dyDescent="0.25">
      <c r="A19" s="41" t="s">
        <v>205</v>
      </c>
      <c r="B19" s="42" t="s">
        <v>206</v>
      </c>
      <c r="C19" s="118"/>
      <c r="D19" s="45"/>
      <c r="E19" s="45"/>
      <c r="F19" s="45" t="s">
        <v>383</v>
      </c>
      <c r="G19" s="45"/>
      <c r="H19" s="119" t="s">
        <v>370</v>
      </c>
      <c r="I19" s="43">
        <v>2</v>
      </c>
      <c r="J19" s="45"/>
      <c r="K19" s="45"/>
      <c r="L19" s="46"/>
      <c r="M19" s="43">
        <v>3</v>
      </c>
      <c r="N19" s="46" t="s">
        <v>472</v>
      </c>
      <c r="O19" s="87" t="s">
        <v>368</v>
      </c>
      <c r="P19" s="88" t="str">
        <f>törzsanyag!A$7</f>
        <v>kalkfm19va</v>
      </c>
      <c r="Q19" s="175" t="str">
        <f>törzsanyag!B$7</f>
        <v>Kalkulus</v>
      </c>
      <c r="R19" s="87"/>
      <c r="S19" s="90"/>
      <c r="T19" s="89"/>
      <c r="U19" s="41" t="s">
        <v>208</v>
      </c>
      <c r="V19" s="41" t="s">
        <v>209</v>
      </c>
      <c r="W19" s="41" t="s">
        <v>372</v>
      </c>
      <c r="X19" s="41" t="s">
        <v>207</v>
      </c>
    </row>
    <row r="20" spans="1:24" ht="13.5" thickBot="1" x14ac:dyDescent="0.25">
      <c r="A20" s="41" t="s">
        <v>168</v>
      </c>
      <c r="B20" s="42" t="s">
        <v>169</v>
      </c>
      <c r="C20" s="118"/>
      <c r="D20" s="45"/>
      <c r="E20" s="45"/>
      <c r="F20" s="45" t="s">
        <v>370</v>
      </c>
      <c r="G20" s="45"/>
      <c r="H20" s="119"/>
      <c r="I20" s="43">
        <v>2</v>
      </c>
      <c r="J20" s="45"/>
      <c r="K20" s="45"/>
      <c r="L20" s="46"/>
      <c r="M20" s="43">
        <v>4</v>
      </c>
      <c r="N20" s="46" t="s">
        <v>472</v>
      </c>
      <c r="O20" s="176" t="s">
        <v>409</v>
      </c>
      <c r="P20" s="177" t="str">
        <f>törzsanyag!A$31</f>
        <v>hotanf19va</v>
      </c>
      <c r="Q20" s="178" t="str">
        <f>törzsanyag!B$31</f>
        <v>Hőtan és folytonos közegek mechanikája</v>
      </c>
      <c r="R20" s="144"/>
      <c r="S20" s="145"/>
      <c r="T20" s="89"/>
      <c r="U20" s="41" t="s">
        <v>170</v>
      </c>
      <c r="V20" s="41" t="s">
        <v>171</v>
      </c>
      <c r="W20" s="41" t="s">
        <v>372</v>
      </c>
      <c r="X20" s="41" t="s">
        <v>410</v>
      </c>
    </row>
    <row r="21" spans="1:24" ht="13.5" thickBot="1" x14ac:dyDescent="0.25">
      <c r="A21" s="41" t="s">
        <v>210</v>
      </c>
      <c r="B21" s="42" t="s">
        <v>211</v>
      </c>
      <c r="C21" s="118"/>
      <c r="D21" s="45"/>
      <c r="E21" s="45"/>
      <c r="F21" s="45"/>
      <c r="G21" s="45" t="s">
        <v>370</v>
      </c>
      <c r="H21" s="119"/>
      <c r="I21" s="43"/>
      <c r="J21" s="45"/>
      <c r="K21" s="45">
        <v>3</v>
      </c>
      <c r="L21" s="46"/>
      <c r="M21" s="43">
        <v>6</v>
      </c>
      <c r="N21" s="46" t="s">
        <v>474</v>
      </c>
      <c r="O21" s="176"/>
      <c r="P21" s="177"/>
      <c r="Q21" s="178"/>
      <c r="R21" s="176"/>
      <c r="S21" s="90"/>
      <c r="T21" s="89"/>
      <c r="U21" s="41" t="s">
        <v>196</v>
      </c>
      <c r="V21" s="41" t="s">
        <v>197</v>
      </c>
      <c r="W21" s="41" t="s">
        <v>408</v>
      </c>
      <c r="X21" s="41" t="s">
        <v>212</v>
      </c>
    </row>
    <row r="22" spans="1:24" ht="13.5" thickBot="1" x14ac:dyDescent="0.25">
      <c r="A22" s="142"/>
      <c r="B22" s="143" t="s">
        <v>400</v>
      </c>
      <c r="C22" s="43"/>
      <c r="D22" s="45"/>
      <c r="E22" s="45"/>
      <c r="F22" s="45" t="s">
        <v>383</v>
      </c>
      <c r="G22" s="45" t="s">
        <v>370</v>
      </c>
      <c r="H22" s="46" t="s">
        <v>383</v>
      </c>
      <c r="I22" s="43">
        <v>2</v>
      </c>
      <c r="J22" s="45"/>
      <c r="K22" s="119"/>
      <c r="L22" s="46"/>
      <c r="M22" s="43">
        <v>4</v>
      </c>
      <c r="N22" s="46" t="s">
        <v>472</v>
      </c>
      <c r="O22" s="87"/>
      <c r="P22" s="88"/>
      <c r="Q22" s="89"/>
      <c r="R22" s="144"/>
      <c r="S22" s="145"/>
      <c r="T22" s="89"/>
      <c r="U22" s="41"/>
      <c r="V22" s="41"/>
      <c r="W22" s="41"/>
      <c r="X22" s="41"/>
    </row>
    <row r="23" spans="1:24" s="59" customFormat="1" x14ac:dyDescent="0.2">
      <c r="A23" s="52"/>
      <c r="B23" s="53" t="s">
        <v>373</v>
      </c>
      <c r="C23" s="54">
        <f t="shared" ref="C23:H23" si="0">SUMIF(C16:C22,"=x",$I16:$I22)+SUMIF(C16:C22,"=x",$J16:$J22)+SUMIF(C16:C22,"=x",$K16:$K22)</f>
        <v>0</v>
      </c>
      <c r="D23" s="54">
        <f t="shared" si="0"/>
        <v>0</v>
      </c>
      <c r="E23" s="54">
        <f t="shared" si="0"/>
        <v>2</v>
      </c>
      <c r="F23" s="54">
        <f t="shared" si="0"/>
        <v>4</v>
      </c>
      <c r="G23" s="54">
        <f t="shared" si="0"/>
        <v>7</v>
      </c>
      <c r="H23" s="54">
        <f t="shared" si="0"/>
        <v>2</v>
      </c>
      <c r="I23" s="212">
        <f>SUM(C23:H23)</f>
        <v>15</v>
      </c>
      <c r="J23" s="212"/>
      <c r="K23" s="212"/>
      <c r="L23" s="212"/>
      <c r="M23" s="146"/>
      <c r="N23" s="146"/>
      <c r="O23" s="105"/>
      <c r="P23" s="106"/>
      <c r="Q23" s="106"/>
      <c r="R23" s="105"/>
      <c r="S23" s="106"/>
      <c r="T23" s="106"/>
      <c r="U23" s="58"/>
      <c r="V23" s="58"/>
      <c r="W23" s="58"/>
      <c r="X23" s="58"/>
    </row>
    <row r="24" spans="1:24" s="66" customFormat="1" x14ac:dyDescent="0.2">
      <c r="A24" s="60"/>
      <c r="B24" s="61" t="s">
        <v>374</v>
      </c>
      <c r="C24" s="62">
        <f t="shared" ref="C24:H24" si="1">SUMIF(C16:C22,"=x",$M16:$M22)</f>
        <v>0</v>
      </c>
      <c r="D24" s="62">
        <f t="shared" si="1"/>
        <v>0</v>
      </c>
      <c r="E24" s="62">
        <f t="shared" si="1"/>
        <v>3</v>
      </c>
      <c r="F24" s="62">
        <f t="shared" si="1"/>
        <v>7</v>
      </c>
      <c r="G24" s="62">
        <f t="shared" si="1"/>
        <v>13</v>
      </c>
      <c r="H24" s="62">
        <f t="shared" si="1"/>
        <v>3</v>
      </c>
      <c r="I24" s="209">
        <f>SUM(C24:H24)</f>
        <v>26</v>
      </c>
      <c r="J24" s="209"/>
      <c r="K24" s="209"/>
      <c r="L24" s="209"/>
      <c r="M24" s="63"/>
      <c r="N24" s="93"/>
      <c r="O24" s="64"/>
      <c r="P24" s="65"/>
      <c r="Q24" s="65"/>
      <c r="R24" s="64"/>
      <c r="S24" s="65"/>
      <c r="T24" s="65"/>
      <c r="U24" s="65"/>
      <c r="V24" s="65"/>
      <c r="W24" s="65"/>
      <c r="X24" s="65"/>
    </row>
    <row r="25" spans="1:24" x14ac:dyDescent="0.2">
      <c r="A25" s="1"/>
      <c r="B25" s="67" t="s">
        <v>375</v>
      </c>
      <c r="C25" s="68">
        <f>SUMPRODUCT(--(C16:C22="x"),--($N16:$N22="K(5)"))</f>
        <v>0</v>
      </c>
      <c r="D25" s="68">
        <f t="shared" ref="D25:H25" si="2">SUMPRODUCT(--(D16:D22="x"),--($N16:$N22="K(5)"))</f>
        <v>0</v>
      </c>
      <c r="E25" s="68">
        <f t="shared" si="2"/>
        <v>1</v>
      </c>
      <c r="F25" s="68">
        <f t="shared" si="2"/>
        <v>2</v>
      </c>
      <c r="G25" s="68">
        <f t="shared" si="2"/>
        <v>2</v>
      </c>
      <c r="H25" s="68">
        <f t="shared" si="2"/>
        <v>1</v>
      </c>
      <c r="I25" s="210">
        <f>SUM(C25:H25)</f>
        <v>6</v>
      </c>
      <c r="J25" s="210"/>
      <c r="K25" s="210"/>
      <c r="L25" s="210"/>
      <c r="O25" s="11"/>
      <c r="P25" s="109"/>
      <c r="Q25" s="109"/>
      <c r="R25" s="11"/>
      <c r="S25" s="109"/>
      <c r="T25" s="109"/>
    </row>
    <row r="26" spans="1:24" ht="63.75" customHeight="1" x14ac:dyDescent="0.2">
      <c r="A26" s="231" t="s">
        <v>412</v>
      </c>
      <c r="B26" s="2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4" x14ac:dyDescent="0.2">
      <c r="A27" s="1"/>
      <c r="B27" s="1"/>
      <c r="C27" s="147"/>
      <c r="D27" s="147"/>
      <c r="E27" s="147"/>
      <c r="F27" s="147"/>
      <c r="G27" s="147"/>
      <c r="H27" s="147"/>
      <c r="O27" s="11"/>
      <c r="P27" s="109"/>
      <c r="Q27" s="109"/>
      <c r="R27" s="11"/>
      <c r="S27" s="109"/>
      <c r="T27" s="109"/>
    </row>
    <row r="28" spans="1:24" ht="13.5" thickBot="1" x14ac:dyDescent="0.25">
      <c r="A28" s="71"/>
      <c r="B28" s="71" t="s">
        <v>402</v>
      </c>
    </row>
    <row r="29" spans="1:24" ht="13.5" thickBot="1" x14ac:dyDescent="0.25">
      <c r="A29" s="41" t="s">
        <v>213</v>
      </c>
      <c r="B29" s="42" t="s">
        <v>214</v>
      </c>
      <c r="C29" s="118"/>
      <c r="D29" s="45"/>
      <c r="E29" s="45"/>
      <c r="F29" s="45"/>
      <c r="G29" s="45" t="s">
        <v>1</v>
      </c>
      <c r="H29" s="119"/>
      <c r="I29" s="43">
        <v>2</v>
      </c>
      <c r="J29" s="45"/>
      <c r="K29" s="45"/>
      <c r="L29" s="46"/>
      <c r="M29" s="43">
        <v>4</v>
      </c>
      <c r="N29" s="46" t="s">
        <v>472</v>
      </c>
      <c r="O29" s="176" t="s">
        <v>409</v>
      </c>
      <c r="P29" s="177" t="str">
        <f>A$20</f>
        <v>biophys1f20ex</v>
      </c>
      <c r="Q29" s="178" t="str">
        <f>B$20</f>
        <v>Biofizika I</v>
      </c>
      <c r="R29" s="176"/>
      <c r="S29" s="90"/>
      <c r="T29" s="89"/>
      <c r="U29" s="41" t="s">
        <v>170</v>
      </c>
      <c r="V29" s="41" t="s">
        <v>171</v>
      </c>
      <c r="W29" s="41" t="s">
        <v>372</v>
      </c>
      <c r="X29" s="41" t="s">
        <v>215</v>
      </c>
    </row>
    <row r="30" spans="1:24" ht="13.5" thickBot="1" x14ac:dyDescent="0.25">
      <c r="A30" s="41" t="s">
        <v>216</v>
      </c>
      <c r="B30" s="42" t="s">
        <v>217</v>
      </c>
      <c r="C30" s="118"/>
      <c r="D30" s="45"/>
      <c r="E30" s="45"/>
      <c r="F30" s="45"/>
      <c r="G30" s="45"/>
      <c r="H30" s="119" t="s">
        <v>1</v>
      </c>
      <c r="I30" s="43">
        <v>2</v>
      </c>
      <c r="J30" s="45"/>
      <c r="K30" s="45"/>
      <c r="L30" s="46"/>
      <c r="M30" s="43">
        <v>4</v>
      </c>
      <c r="N30" s="46" t="s">
        <v>472</v>
      </c>
      <c r="O30" s="176" t="s">
        <v>409</v>
      </c>
      <c r="P30" s="177" t="str">
        <f>A$20</f>
        <v>biophys1f20ex</v>
      </c>
      <c r="Q30" s="178" t="str">
        <f>B$20</f>
        <v>Biofizika I</v>
      </c>
      <c r="R30" s="176"/>
      <c r="S30" s="90"/>
      <c r="T30" s="89"/>
      <c r="U30" s="41" t="s">
        <v>219</v>
      </c>
      <c r="V30" s="41" t="s">
        <v>220</v>
      </c>
      <c r="W30" s="41" t="s">
        <v>372</v>
      </c>
      <c r="X30" s="41" t="s">
        <v>218</v>
      </c>
    </row>
    <row r="32" spans="1:24" ht="13.5" thickBot="1" x14ac:dyDescent="0.25">
      <c r="A32" s="13"/>
      <c r="B32" s="13" t="s">
        <v>403</v>
      </c>
      <c r="M32" s="2"/>
    </row>
    <row r="33" spans="1:24" ht="13.5" thickBot="1" x14ac:dyDescent="0.25">
      <c r="A33" s="41"/>
      <c r="B33" s="143" t="s">
        <v>404</v>
      </c>
      <c r="C33" s="43"/>
      <c r="D33" s="45"/>
      <c r="E33" s="45"/>
      <c r="F33" s="45"/>
      <c r="G33" s="45" t="s">
        <v>370</v>
      </c>
      <c r="H33" s="46"/>
      <c r="I33" s="43">
        <v>2</v>
      </c>
      <c r="J33" s="45"/>
      <c r="K33" s="45"/>
      <c r="L33" s="46"/>
      <c r="M33" s="47">
        <v>3</v>
      </c>
      <c r="N33" s="46"/>
      <c r="O33" s="48"/>
      <c r="P33" s="49"/>
      <c r="Q33" s="50"/>
      <c r="R33" s="48"/>
      <c r="S33" s="51"/>
      <c r="T33" s="50"/>
      <c r="U33" s="41"/>
      <c r="V33" s="41"/>
      <c r="W33" s="41"/>
      <c r="X33" s="41"/>
    </row>
    <row r="34" spans="1:24" ht="13.5" thickBot="1" x14ac:dyDescent="0.25">
      <c r="A34" s="41"/>
      <c r="B34" s="143" t="s">
        <v>404</v>
      </c>
      <c r="C34" s="43"/>
      <c r="D34" s="45"/>
      <c r="E34" s="45"/>
      <c r="F34" s="45"/>
      <c r="G34" s="45"/>
      <c r="H34" s="46" t="s">
        <v>370</v>
      </c>
      <c r="I34" s="43">
        <v>2</v>
      </c>
      <c r="J34" s="45"/>
      <c r="K34" s="45"/>
      <c r="L34" s="46"/>
      <c r="M34" s="47">
        <v>3</v>
      </c>
      <c r="N34" s="46"/>
      <c r="O34" s="48"/>
      <c r="P34" s="49"/>
      <c r="Q34" s="50"/>
      <c r="R34" s="48"/>
      <c r="S34" s="51"/>
      <c r="T34" s="50"/>
      <c r="U34" s="41"/>
      <c r="V34" s="41"/>
      <c r="W34" s="41"/>
      <c r="X34" s="41"/>
    </row>
    <row r="35" spans="1:24" ht="13.5" thickBot="1" x14ac:dyDescent="0.25">
      <c r="A35" s="41"/>
      <c r="B35" s="143" t="s">
        <v>404</v>
      </c>
      <c r="C35" s="43"/>
      <c r="D35" s="45"/>
      <c r="E35" s="45"/>
      <c r="F35" s="45"/>
      <c r="G35" s="45"/>
      <c r="H35" s="46" t="s">
        <v>370</v>
      </c>
      <c r="I35" s="43">
        <v>2</v>
      </c>
      <c r="J35" s="45"/>
      <c r="K35" s="45"/>
      <c r="L35" s="46"/>
      <c r="M35" s="47">
        <v>3</v>
      </c>
      <c r="N35" s="46"/>
      <c r="O35" s="48"/>
      <c r="P35" s="49"/>
      <c r="Q35" s="50"/>
      <c r="R35" s="48"/>
      <c r="S35" s="51"/>
      <c r="T35" s="50"/>
      <c r="U35" s="41"/>
      <c r="V35" s="41"/>
      <c r="W35" s="41"/>
      <c r="X35" s="41"/>
    </row>
    <row r="36" spans="1:24" s="59" customFormat="1" x14ac:dyDescent="0.2">
      <c r="A36" s="52"/>
      <c r="B36" s="53" t="s">
        <v>373</v>
      </c>
      <c r="C36" s="54">
        <f t="shared" ref="C36:H36" si="3">SUMIF(C33:C35,"=x",$I33:$I35)+SUMIF(C33:C35,"=x",$J33:$J35)+SUMIF(C33:C35,"=x",$K33:$K35)</f>
        <v>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2</v>
      </c>
      <c r="H36" s="54">
        <f t="shared" si="3"/>
        <v>4</v>
      </c>
      <c r="I36" s="212">
        <f>SUM(C36:H36)</f>
        <v>6</v>
      </c>
      <c r="J36" s="212"/>
      <c r="K36" s="212"/>
      <c r="L36" s="212"/>
      <c r="M36" s="72"/>
      <c r="N36" s="72"/>
      <c r="O36" s="56"/>
      <c r="P36" s="57"/>
      <c r="Q36" s="57"/>
      <c r="R36" s="56"/>
      <c r="S36" s="57"/>
      <c r="T36" s="57"/>
      <c r="U36" s="58"/>
      <c r="V36" s="58"/>
      <c r="W36" s="58"/>
      <c r="X36" s="58"/>
    </row>
    <row r="37" spans="1:24" s="66" customFormat="1" x14ac:dyDescent="0.2">
      <c r="A37" s="60"/>
      <c r="B37" s="61" t="s">
        <v>374</v>
      </c>
      <c r="C37" s="62">
        <f t="shared" ref="C37:H37" si="4">SUMIF(C33:C35,"=x",$M33:$M35)</f>
        <v>0</v>
      </c>
      <c r="D37" s="62">
        <f t="shared" si="4"/>
        <v>0</v>
      </c>
      <c r="E37" s="62">
        <f t="shared" si="4"/>
        <v>0</v>
      </c>
      <c r="F37" s="62">
        <f t="shared" si="4"/>
        <v>0</v>
      </c>
      <c r="G37" s="62">
        <f t="shared" si="4"/>
        <v>3</v>
      </c>
      <c r="H37" s="62">
        <f t="shared" si="4"/>
        <v>6</v>
      </c>
      <c r="I37" s="209">
        <f>SUM(C37:H37)</f>
        <v>9</v>
      </c>
      <c r="J37" s="209"/>
      <c r="K37" s="209"/>
      <c r="L37" s="209"/>
      <c r="M37" s="63"/>
      <c r="N37" s="63"/>
      <c r="O37" s="64"/>
      <c r="P37" s="65"/>
      <c r="Q37" s="65"/>
      <c r="R37" s="64"/>
      <c r="S37" s="65"/>
      <c r="T37" s="65"/>
      <c r="U37" s="65"/>
      <c r="V37" s="65"/>
      <c r="W37" s="65"/>
      <c r="X37" s="65"/>
    </row>
    <row r="38" spans="1:24" s="66" customFormat="1" x14ac:dyDescent="0.2">
      <c r="A38" s="60"/>
      <c r="B38" s="67" t="s">
        <v>375</v>
      </c>
      <c r="C38" s="68">
        <f>SUMPRODUCT(--(C33:C35="x"),--($N33:$N35="K(5)"))</f>
        <v>0</v>
      </c>
      <c r="D38" s="68">
        <f t="shared" ref="D38:H38" si="5">SUMPRODUCT(--(D33:D35="x"),--($N33:$N35="K(5)"))</f>
        <v>0</v>
      </c>
      <c r="E38" s="68">
        <f t="shared" si="5"/>
        <v>0</v>
      </c>
      <c r="F38" s="68">
        <f t="shared" si="5"/>
        <v>0</v>
      </c>
      <c r="G38" s="68">
        <f t="shared" si="5"/>
        <v>0</v>
      </c>
      <c r="H38" s="68">
        <f t="shared" si="5"/>
        <v>0</v>
      </c>
      <c r="I38" s="210">
        <f>SUM(C38:H38)</f>
        <v>0</v>
      </c>
      <c r="J38" s="210"/>
      <c r="K38" s="210"/>
      <c r="L38" s="210"/>
      <c r="M38" s="69"/>
      <c r="N38" s="69"/>
      <c r="O38" s="64"/>
      <c r="P38" s="65"/>
      <c r="Q38" s="65"/>
      <c r="R38" s="64"/>
      <c r="S38" s="65"/>
      <c r="T38" s="65"/>
      <c r="U38" s="65"/>
      <c r="V38" s="65"/>
      <c r="W38" s="65"/>
      <c r="X38" s="65"/>
    </row>
    <row r="39" spans="1:24" s="66" customFormat="1" x14ac:dyDescent="0.2">
      <c r="A39" s="60"/>
      <c r="B39" s="60"/>
      <c r="C39" s="62"/>
      <c r="D39" s="62"/>
      <c r="E39" s="62"/>
      <c r="F39" s="62"/>
      <c r="G39" s="62"/>
      <c r="H39" s="62"/>
      <c r="I39" s="63"/>
      <c r="J39" s="63"/>
      <c r="K39" s="63"/>
      <c r="L39" s="63"/>
      <c r="M39" s="92"/>
      <c r="N39" s="93"/>
      <c r="O39" s="64"/>
      <c r="P39" s="65"/>
      <c r="Q39" s="65"/>
      <c r="R39" s="64"/>
      <c r="S39" s="65"/>
      <c r="T39" s="65"/>
      <c r="U39" s="65"/>
      <c r="V39" s="65"/>
      <c r="W39" s="65"/>
      <c r="X39" s="65"/>
    </row>
    <row r="40" spans="1:24" x14ac:dyDescent="0.2">
      <c r="A40" s="152"/>
      <c r="B40" s="152" t="s">
        <v>405</v>
      </c>
      <c r="M40" s="2"/>
    </row>
    <row r="41" spans="1:24" s="59" customFormat="1" x14ac:dyDescent="0.2">
      <c r="A41" s="52"/>
      <c r="B41" s="53" t="s">
        <v>373</v>
      </c>
      <c r="C41" s="54">
        <f t="shared" ref="C41:H43" si="6">C11+C23+C36</f>
        <v>20</v>
      </c>
      <c r="D41" s="54">
        <f t="shared" si="6"/>
        <v>20</v>
      </c>
      <c r="E41" s="54">
        <f t="shared" si="6"/>
        <v>20</v>
      </c>
      <c r="F41" s="54">
        <f t="shared" si="6"/>
        <v>20</v>
      </c>
      <c r="G41" s="54">
        <f t="shared" si="6"/>
        <v>19</v>
      </c>
      <c r="H41" s="54">
        <f t="shared" si="6"/>
        <v>12</v>
      </c>
      <c r="I41" s="230">
        <f>SUM(C41:H41)</f>
        <v>111</v>
      </c>
      <c r="J41" s="230"/>
      <c r="K41" s="230"/>
      <c r="L41" s="230"/>
      <c r="M41" s="153"/>
      <c r="N41" s="153"/>
      <c r="O41" s="105"/>
      <c r="P41" s="106"/>
      <c r="Q41" s="106"/>
      <c r="R41" s="105"/>
      <c r="S41" s="106"/>
      <c r="T41" s="106"/>
      <c r="U41" s="154"/>
      <c r="V41" s="154"/>
      <c r="W41" s="154"/>
      <c r="X41" s="154"/>
    </row>
    <row r="42" spans="1:24" s="66" customFormat="1" x14ac:dyDescent="0.2">
      <c r="A42" s="60"/>
      <c r="B42" s="61" t="s">
        <v>374</v>
      </c>
      <c r="C42" s="62">
        <f t="shared" si="6"/>
        <v>30</v>
      </c>
      <c r="D42" s="62">
        <f t="shared" si="6"/>
        <v>30</v>
      </c>
      <c r="E42" s="62">
        <f t="shared" si="6"/>
        <v>30</v>
      </c>
      <c r="F42" s="62">
        <f t="shared" si="6"/>
        <v>31</v>
      </c>
      <c r="G42" s="62">
        <f t="shared" si="6"/>
        <v>31</v>
      </c>
      <c r="H42" s="62">
        <f t="shared" si="6"/>
        <v>28</v>
      </c>
      <c r="I42" s="209">
        <f>SUM(C42:H42)</f>
        <v>180</v>
      </c>
      <c r="J42" s="209"/>
      <c r="K42" s="209"/>
      <c r="L42" s="209"/>
      <c r="M42" s="63"/>
      <c r="N42" s="63"/>
      <c r="O42" s="107"/>
      <c r="P42" s="108"/>
      <c r="Q42" s="108"/>
      <c r="R42" s="107"/>
      <c r="S42" s="108"/>
      <c r="T42" s="108"/>
      <c r="U42" s="155"/>
      <c r="V42" s="155"/>
      <c r="W42" s="155"/>
      <c r="X42" s="155"/>
    </row>
    <row r="43" spans="1:24" x14ac:dyDescent="0.2">
      <c r="A43" s="1"/>
      <c r="B43" s="67" t="s">
        <v>375</v>
      </c>
      <c r="C43" s="68">
        <f t="shared" si="6"/>
        <v>3</v>
      </c>
      <c r="D43" s="68">
        <f t="shared" si="6"/>
        <v>3</v>
      </c>
      <c r="E43" s="68">
        <f t="shared" si="6"/>
        <v>4</v>
      </c>
      <c r="F43" s="68">
        <f t="shared" si="6"/>
        <v>5</v>
      </c>
      <c r="G43" s="68">
        <f t="shared" si="6"/>
        <v>3</v>
      </c>
      <c r="H43" s="68">
        <f t="shared" si="6"/>
        <v>2</v>
      </c>
      <c r="I43" s="210">
        <f>SUM(C43:H43)</f>
        <v>20</v>
      </c>
      <c r="J43" s="210"/>
      <c r="K43" s="210"/>
      <c r="L43" s="210"/>
      <c r="M43" s="69"/>
      <c r="N43" s="69"/>
      <c r="O43" s="11"/>
      <c r="P43" s="109"/>
      <c r="Q43" s="109"/>
      <c r="R43" s="11"/>
      <c r="S43" s="109"/>
      <c r="T43" s="109"/>
      <c r="U43" s="109"/>
      <c r="V43" s="109"/>
      <c r="W43" s="109"/>
      <c r="X43" s="109"/>
    </row>
  </sheetData>
  <mergeCells count="26">
    <mergeCell ref="A1:B1"/>
    <mergeCell ref="A2:A3"/>
    <mergeCell ref="B2:B3"/>
    <mergeCell ref="C2:H2"/>
    <mergeCell ref="I2:L2"/>
    <mergeCell ref="I24:L24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23:L23"/>
    <mergeCell ref="V2:V3"/>
    <mergeCell ref="W2:W3"/>
    <mergeCell ref="I42:L42"/>
    <mergeCell ref="I43:L43"/>
    <mergeCell ref="I25:L25"/>
    <mergeCell ref="A26:B26"/>
    <mergeCell ref="I36:L36"/>
    <mergeCell ref="I37:L37"/>
    <mergeCell ref="I38:L38"/>
    <mergeCell ref="I41:L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7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7.140625" style="5" customWidth="1"/>
    <col min="2" max="2" width="37.7109375" style="5" bestFit="1" customWidth="1"/>
    <col min="3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6.42578125" style="1" customWidth="1"/>
    <col min="15" max="15" width="3.42578125" style="3" customWidth="1"/>
    <col min="16" max="16" width="14.28515625" style="4" customWidth="1"/>
    <col min="17" max="17" width="34.28515625" style="4" customWidth="1"/>
    <col min="18" max="18" width="3.42578125" style="3" customWidth="1"/>
    <col min="19" max="19" width="14.28515625" style="4" customWidth="1"/>
    <col min="20" max="20" width="18.85546875" style="4" bestFit="1" customWidth="1"/>
    <col min="21" max="21" width="22.28515625" style="4" customWidth="1"/>
    <col min="22" max="22" width="16.28515625" style="4" bestFit="1" customWidth="1"/>
    <col min="23" max="23" width="20" style="4" bestFit="1" customWidth="1"/>
    <col min="24" max="24" width="35.85546875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34.28515625" style="5" customWidth="1"/>
    <col min="274" max="274" width="3.42578125" style="5" customWidth="1"/>
    <col min="275" max="275" width="14.28515625" style="5" customWidth="1"/>
    <col min="276" max="276" width="34.28515625" style="5" customWidth="1"/>
    <col min="277" max="277" width="22.28515625" style="5" customWidth="1"/>
    <col min="278" max="279" width="10.28515625" style="5" customWidth="1"/>
    <col min="280" max="280" width="51.4257812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34.28515625" style="5" customWidth="1"/>
    <col min="530" max="530" width="3.42578125" style="5" customWidth="1"/>
    <col min="531" max="531" width="14.28515625" style="5" customWidth="1"/>
    <col min="532" max="532" width="34.28515625" style="5" customWidth="1"/>
    <col min="533" max="533" width="22.28515625" style="5" customWidth="1"/>
    <col min="534" max="535" width="10.28515625" style="5" customWidth="1"/>
    <col min="536" max="536" width="51.4257812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34.28515625" style="5" customWidth="1"/>
    <col min="786" max="786" width="3.42578125" style="5" customWidth="1"/>
    <col min="787" max="787" width="14.28515625" style="5" customWidth="1"/>
    <col min="788" max="788" width="34.28515625" style="5" customWidth="1"/>
    <col min="789" max="789" width="22.28515625" style="5" customWidth="1"/>
    <col min="790" max="791" width="10.28515625" style="5" customWidth="1"/>
    <col min="792" max="792" width="51.4257812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34.28515625" style="5" customWidth="1"/>
    <col min="1042" max="1042" width="3.42578125" style="5" customWidth="1"/>
    <col min="1043" max="1043" width="14.28515625" style="5" customWidth="1"/>
    <col min="1044" max="1044" width="34.28515625" style="5" customWidth="1"/>
    <col min="1045" max="1045" width="22.28515625" style="5" customWidth="1"/>
    <col min="1046" max="1047" width="10.28515625" style="5" customWidth="1"/>
    <col min="1048" max="1048" width="51.4257812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34.28515625" style="5" customWidth="1"/>
    <col min="1298" max="1298" width="3.42578125" style="5" customWidth="1"/>
    <col min="1299" max="1299" width="14.28515625" style="5" customWidth="1"/>
    <col min="1300" max="1300" width="34.28515625" style="5" customWidth="1"/>
    <col min="1301" max="1301" width="22.28515625" style="5" customWidth="1"/>
    <col min="1302" max="1303" width="10.28515625" style="5" customWidth="1"/>
    <col min="1304" max="1304" width="51.4257812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34.28515625" style="5" customWidth="1"/>
    <col min="1554" max="1554" width="3.42578125" style="5" customWidth="1"/>
    <col min="1555" max="1555" width="14.28515625" style="5" customWidth="1"/>
    <col min="1556" max="1556" width="34.28515625" style="5" customWidth="1"/>
    <col min="1557" max="1557" width="22.28515625" style="5" customWidth="1"/>
    <col min="1558" max="1559" width="10.28515625" style="5" customWidth="1"/>
    <col min="1560" max="1560" width="51.4257812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34.28515625" style="5" customWidth="1"/>
    <col min="1810" max="1810" width="3.42578125" style="5" customWidth="1"/>
    <col min="1811" max="1811" width="14.28515625" style="5" customWidth="1"/>
    <col min="1812" max="1812" width="34.28515625" style="5" customWidth="1"/>
    <col min="1813" max="1813" width="22.28515625" style="5" customWidth="1"/>
    <col min="1814" max="1815" width="10.28515625" style="5" customWidth="1"/>
    <col min="1816" max="1816" width="51.4257812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34.28515625" style="5" customWidth="1"/>
    <col min="2066" max="2066" width="3.42578125" style="5" customWidth="1"/>
    <col min="2067" max="2067" width="14.28515625" style="5" customWidth="1"/>
    <col min="2068" max="2068" width="34.28515625" style="5" customWidth="1"/>
    <col min="2069" max="2069" width="22.28515625" style="5" customWidth="1"/>
    <col min="2070" max="2071" width="10.28515625" style="5" customWidth="1"/>
    <col min="2072" max="2072" width="51.4257812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34.28515625" style="5" customWidth="1"/>
    <col min="2322" max="2322" width="3.42578125" style="5" customWidth="1"/>
    <col min="2323" max="2323" width="14.28515625" style="5" customWidth="1"/>
    <col min="2324" max="2324" width="34.28515625" style="5" customWidth="1"/>
    <col min="2325" max="2325" width="22.28515625" style="5" customWidth="1"/>
    <col min="2326" max="2327" width="10.28515625" style="5" customWidth="1"/>
    <col min="2328" max="2328" width="51.4257812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34.28515625" style="5" customWidth="1"/>
    <col min="2578" max="2578" width="3.42578125" style="5" customWidth="1"/>
    <col min="2579" max="2579" width="14.28515625" style="5" customWidth="1"/>
    <col min="2580" max="2580" width="34.28515625" style="5" customWidth="1"/>
    <col min="2581" max="2581" width="22.28515625" style="5" customWidth="1"/>
    <col min="2582" max="2583" width="10.28515625" style="5" customWidth="1"/>
    <col min="2584" max="2584" width="51.4257812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34.28515625" style="5" customWidth="1"/>
    <col min="2834" max="2834" width="3.42578125" style="5" customWidth="1"/>
    <col min="2835" max="2835" width="14.28515625" style="5" customWidth="1"/>
    <col min="2836" max="2836" width="34.28515625" style="5" customWidth="1"/>
    <col min="2837" max="2837" width="22.28515625" style="5" customWidth="1"/>
    <col min="2838" max="2839" width="10.28515625" style="5" customWidth="1"/>
    <col min="2840" max="2840" width="51.4257812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34.28515625" style="5" customWidth="1"/>
    <col min="3090" max="3090" width="3.42578125" style="5" customWidth="1"/>
    <col min="3091" max="3091" width="14.28515625" style="5" customWidth="1"/>
    <col min="3092" max="3092" width="34.28515625" style="5" customWidth="1"/>
    <col min="3093" max="3093" width="22.28515625" style="5" customWidth="1"/>
    <col min="3094" max="3095" width="10.28515625" style="5" customWidth="1"/>
    <col min="3096" max="3096" width="51.4257812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34.28515625" style="5" customWidth="1"/>
    <col min="3346" max="3346" width="3.42578125" style="5" customWidth="1"/>
    <col min="3347" max="3347" width="14.28515625" style="5" customWidth="1"/>
    <col min="3348" max="3348" width="34.28515625" style="5" customWidth="1"/>
    <col min="3349" max="3349" width="22.28515625" style="5" customWidth="1"/>
    <col min="3350" max="3351" width="10.28515625" style="5" customWidth="1"/>
    <col min="3352" max="3352" width="51.4257812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34.28515625" style="5" customWidth="1"/>
    <col min="3602" max="3602" width="3.42578125" style="5" customWidth="1"/>
    <col min="3603" max="3603" width="14.28515625" style="5" customWidth="1"/>
    <col min="3604" max="3604" width="34.28515625" style="5" customWidth="1"/>
    <col min="3605" max="3605" width="22.28515625" style="5" customWidth="1"/>
    <col min="3606" max="3607" width="10.28515625" style="5" customWidth="1"/>
    <col min="3608" max="3608" width="51.4257812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34.28515625" style="5" customWidth="1"/>
    <col min="3858" max="3858" width="3.42578125" style="5" customWidth="1"/>
    <col min="3859" max="3859" width="14.28515625" style="5" customWidth="1"/>
    <col min="3860" max="3860" width="34.28515625" style="5" customWidth="1"/>
    <col min="3861" max="3861" width="22.28515625" style="5" customWidth="1"/>
    <col min="3862" max="3863" width="10.28515625" style="5" customWidth="1"/>
    <col min="3864" max="3864" width="51.4257812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34.28515625" style="5" customWidth="1"/>
    <col min="4114" max="4114" width="3.42578125" style="5" customWidth="1"/>
    <col min="4115" max="4115" width="14.28515625" style="5" customWidth="1"/>
    <col min="4116" max="4116" width="34.28515625" style="5" customWidth="1"/>
    <col min="4117" max="4117" width="22.28515625" style="5" customWidth="1"/>
    <col min="4118" max="4119" width="10.28515625" style="5" customWidth="1"/>
    <col min="4120" max="4120" width="51.4257812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34.28515625" style="5" customWidth="1"/>
    <col min="4370" max="4370" width="3.42578125" style="5" customWidth="1"/>
    <col min="4371" max="4371" width="14.28515625" style="5" customWidth="1"/>
    <col min="4372" max="4372" width="34.28515625" style="5" customWidth="1"/>
    <col min="4373" max="4373" width="22.28515625" style="5" customWidth="1"/>
    <col min="4374" max="4375" width="10.28515625" style="5" customWidth="1"/>
    <col min="4376" max="4376" width="51.4257812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34.28515625" style="5" customWidth="1"/>
    <col min="4626" max="4626" width="3.42578125" style="5" customWidth="1"/>
    <col min="4627" max="4627" width="14.28515625" style="5" customWidth="1"/>
    <col min="4628" max="4628" width="34.28515625" style="5" customWidth="1"/>
    <col min="4629" max="4629" width="22.28515625" style="5" customWidth="1"/>
    <col min="4630" max="4631" width="10.28515625" style="5" customWidth="1"/>
    <col min="4632" max="4632" width="51.4257812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34.28515625" style="5" customWidth="1"/>
    <col min="4882" max="4882" width="3.42578125" style="5" customWidth="1"/>
    <col min="4883" max="4883" width="14.28515625" style="5" customWidth="1"/>
    <col min="4884" max="4884" width="34.28515625" style="5" customWidth="1"/>
    <col min="4885" max="4885" width="22.28515625" style="5" customWidth="1"/>
    <col min="4886" max="4887" width="10.28515625" style="5" customWidth="1"/>
    <col min="4888" max="4888" width="51.4257812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34.28515625" style="5" customWidth="1"/>
    <col min="5138" max="5138" width="3.42578125" style="5" customWidth="1"/>
    <col min="5139" max="5139" width="14.28515625" style="5" customWidth="1"/>
    <col min="5140" max="5140" width="34.28515625" style="5" customWidth="1"/>
    <col min="5141" max="5141" width="22.28515625" style="5" customWidth="1"/>
    <col min="5142" max="5143" width="10.28515625" style="5" customWidth="1"/>
    <col min="5144" max="5144" width="51.4257812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34.28515625" style="5" customWidth="1"/>
    <col min="5394" max="5394" width="3.42578125" style="5" customWidth="1"/>
    <col min="5395" max="5395" width="14.28515625" style="5" customWidth="1"/>
    <col min="5396" max="5396" width="34.28515625" style="5" customWidth="1"/>
    <col min="5397" max="5397" width="22.28515625" style="5" customWidth="1"/>
    <col min="5398" max="5399" width="10.28515625" style="5" customWidth="1"/>
    <col min="5400" max="5400" width="51.4257812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34.28515625" style="5" customWidth="1"/>
    <col min="5650" max="5650" width="3.42578125" style="5" customWidth="1"/>
    <col min="5651" max="5651" width="14.28515625" style="5" customWidth="1"/>
    <col min="5652" max="5652" width="34.28515625" style="5" customWidth="1"/>
    <col min="5653" max="5653" width="22.28515625" style="5" customWidth="1"/>
    <col min="5654" max="5655" width="10.28515625" style="5" customWidth="1"/>
    <col min="5656" max="5656" width="51.4257812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34.28515625" style="5" customWidth="1"/>
    <col min="5906" max="5906" width="3.42578125" style="5" customWidth="1"/>
    <col min="5907" max="5907" width="14.28515625" style="5" customWidth="1"/>
    <col min="5908" max="5908" width="34.28515625" style="5" customWidth="1"/>
    <col min="5909" max="5909" width="22.28515625" style="5" customWidth="1"/>
    <col min="5910" max="5911" width="10.28515625" style="5" customWidth="1"/>
    <col min="5912" max="5912" width="51.4257812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34.28515625" style="5" customWidth="1"/>
    <col min="6162" max="6162" width="3.42578125" style="5" customWidth="1"/>
    <col min="6163" max="6163" width="14.28515625" style="5" customWidth="1"/>
    <col min="6164" max="6164" width="34.28515625" style="5" customWidth="1"/>
    <col min="6165" max="6165" width="22.28515625" style="5" customWidth="1"/>
    <col min="6166" max="6167" width="10.28515625" style="5" customWidth="1"/>
    <col min="6168" max="6168" width="51.4257812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34.28515625" style="5" customWidth="1"/>
    <col min="6418" max="6418" width="3.42578125" style="5" customWidth="1"/>
    <col min="6419" max="6419" width="14.28515625" style="5" customWidth="1"/>
    <col min="6420" max="6420" width="34.28515625" style="5" customWidth="1"/>
    <col min="6421" max="6421" width="22.28515625" style="5" customWidth="1"/>
    <col min="6422" max="6423" width="10.28515625" style="5" customWidth="1"/>
    <col min="6424" max="6424" width="51.4257812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34.28515625" style="5" customWidth="1"/>
    <col min="6674" max="6674" width="3.42578125" style="5" customWidth="1"/>
    <col min="6675" max="6675" width="14.28515625" style="5" customWidth="1"/>
    <col min="6676" max="6676" width="34.28515625" style="5" customWidth="1"/>
    <col min="6677" max="6677" width="22.28515625" style="5" customWidth="1"/>
    <col min="6678" max="6679" width="10.28515625" style="5" customWidth="1"/>
    <col min="6680" max="6680" width="51.4257812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34.28515625" style="5" customWidth="1"/>
    <col min="6930" max="6930" width="3.42578125" style="5" customWidth="1"/>
    <col min="6931" max="6931" width="14.28515625" style="5" customWidth="1"/>
    <col min="6932" max="6932" width="34.28515625" style="5" customWidth="1"/>
    <col min="6933" max="6933" width="22.28515625" style="5" customWidth="1"/>
    <col min="6934" max="6935" width="10.28515625" style="5" customWidth="1"/>
    <col min="6936" max="6936" width="51.4257812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34.28515625" style="5" customWidth="1"/>
    <col min="7186" max="7186" width="3.42578125" style="5" customWidth="1"/>
    <col min="7187" max="7187" width="14.28515625" style="5" customWidth="1"/>
    <col min="7188" max="7188" width="34.28515625" style="5" customWidth="1"/>
    <col min="7189" max="7189" width="22.28515625" style="5" customWidth="1"/>
    <col min="7190" max="7191" width="10.28515625" style="5" customWidth="1"/>
    <col min="7192" max="7192" width="51.4257812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34.28515625" style="5" customWidth="1"/>
    <col min="7442" max="7442" width="3.42578125" style="5" customWidth="1"/>
    <col min="7443" max="7443" width="14.28515625" style="5" customWidth="1"/>
    <col min="7444" max="7444" width="34.28515625" style="5" customWidth="1"/>
    <col min="7445" max="7445" width="22.28515625" style="5" customWidth="1"/>
    <col min="7446" max="7447" width="10.28515625" style="5" customWidth="1"/>
    <col min="7448" max="7448" width="51.4257812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34.28515625" style="5" customWidth="1"/>
    <col min="7698" max="7698" width="3.42578125" style="5" customWidth="1"/>
    <col min="7699" max="7699" width="14.28515625" style="5" customWidth="1"/>
    <col min="7700" max="7700" width="34.28515625" style="5" customWidth="1"/>
    <col min="7701" max="7701" width="22.28515625" style="5" customWidth="1"/>
    <col min="7702" max="7703" width="10.28515625" style="5" customWidth="1"/>
    <col min="7704" max="7704" width="51.4257812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34.28515625" style="5" customWidth="1"/>
    <col min="7954" max="7954" width="3.42578125" style="5" customWidth="1"/>
    <col min="7955" max="7955" width="14.28515625" style="5" customWidth="1"/>
    <col min="7956" max="7956" width="34.28515625" style="5" customWidth="1"/>
    <col min="7957" max="7957" width="22.28515625" style="5" customWidth="1"/>
    <col min="7958" max="7959" width="10.28515625" style="5" customWidth="1"/>
    <col min="7960" max="7960" width="51.4257812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34.28515625" style="5" customWidth="1"/>
    <col min="8210" max="8210" width="3.42578125" style="5" customWidth="1"/>
    <col min="8211" max="8211" width="14.28515625" style="5" customWidth="1"/>
    <col min="8212" max="8212" width="34.28515625" style="5" customWidth="1"/>
    <col min="8213" max="8213" width="22.28515625" style="5" customWidth="1"/>
    <col min="8214" max="8215" width="10.28515625" style="5" customWidth="1"/>
    <col min="8216" max="8216" width="51.4257812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34.28515625" style="5" customWidth="1"/>
    <col min="8466" max="8466" width="3.42578125" style="5" customWidth="1"/>
    <col min="8467" max="8467" width="14.28515625" style="5" customWidth="1"/>
    <col min="8468" max="8468" width="34.28515625" style="5" customWidth="1"/>
    <col min="8469" max="8469" width="22.28515625" style="5" customWidth="1"/>
    <col min="8470" max="8471" width="10.28515625" style="5" customWidth="1"/>
    <col min="8472" max="8472" width="51.4257812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34.28515625" style="5" customWidth="1"/>
    <col min="8722" max="8722" width="3.42578125" style="5" customWidth="1"/>
    <col min="8723" max="8723" width="14.28515625" style="5" customWidth="1"/>
    <col min="8724" max="8724" width="34.28515625" style="5" customWidth="1"/>
    <col min="8725" max="8725" width="22.28515625" style="5" customWidth="1"/>
    <col min="8726" max="8727" width="10.28515625" style="5" customWidth="1"/>
    <col min="8728" max="8728" width="51.4257812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34.28515625" style="5" customWidth="1"/>
    <col min="8978" max="8978" width="3.42578125" style="5" customWidth="1"/>
    <col min="8979" max="8979" width="14.28515625" style="5" customWidth="1"/>
    <col min="8980" max="8980" width="34.28515625" style="5" customWidth="1"/>
    <col min="8981" max="8981" width="22.28515625" style="5" customWidth="1"/>
    <col min="8982" max="8983" width="10.28515625" style="5" customWidth="1"/>
    <col min="8984" max="8984" width="51.4257812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34.28515625" style="5" customWidth="1"/>
    <col min="9234" max="9234" width="3.42578125" style="5" customWidth="1"/>
    <col min="9235" max="9235" width="14.28515625" style="5" customWidth="1"/>
    <col min="9236" max="9236" width="34.28515625" style="5" customWidth="1"/>
    <col min="9237" max="9237" width="22.28515625" style="5" customWidth="1"/>
    <col min="9238" max="9239" width="10.28515625" style="5" customWidth="1"/>
    <col min="9240" max="9240" width="51.4257812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34.28515625" style="5" customWidth="1"/>
    <col min="9490" max="9490" width="3.42578125" style="5" customWidth="1"/>
    <col min="9491" max="9491" width="14.28515625" style="5" customWidth="1"/>
    <col min="9492" max="9492" width="34.28515625" style="5" customWidth="1"/>
    <col min="9493" max="9493" width="22.28515625" style="5" customWidth="1"/>
    <col min="9494" max="9495" width="10.28515625" style="5" customWidth="1"/>
    <col min="9496" max="9496" width="51.4257812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34.28515625" style="5" customWidth="1"/>
    <col min="9746" max="9746" width="3.42578125" style="5" customWidth="1"/>
    <col min="9747" max="9747" width="14.28515625" style="5" customWidth="1"/>
    <col min="9748" max="9748" width="34.28515625" style="5" customWidth="1"/>
    <col min="9749" max="9749" width="22.28515625" style="5" customWidth="1"/>
    <col min="9750" max="9751" width="10.28515625" style="5" customWidth="1"/>
    <col min="9752" max="9752" width="51.4257812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34.28515625" style="5" customWidth="1"/>
    <col min="10002" max="10002" width="3.42578125" style="5" customWidth="1"/>
    <col min="10003" max="10003" width="14.28515625" style="5" customWidth="1"/>
    <col min="10004" max="10004" width="34.28515625" style="5" customWidth="1"/>
    <col min="10005" max="10005" width="22.28515625" style="5" customWidth="1"/>
    <col min="10006" max="10007" width="10.28515625" style="5" customWidth="1"/>
    <col min="10008" max="10008" width="51.4257812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34.28515625" style="5" customWidth="1"/>
    <col min="10258" max="10258" width="3.42578125" style="5" customWidth="1"/>
    <col min="10259" max="10259" width="14.28515625" style="5" customWidth="1"/>
    <col min="10260" max="10260" width="34.28515625" style="5" customWidth="1"/>
    <col min="10261" max="10261" width="22.28515625" style="5" customWidth="1"/>
    <col min="10262" max="10263" width="10.28515625" style="5" customWidth="1"/>
    <col min="10264" max="10264" width="51.4257812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34.28515625" style="5" customWidth="1"/>
    <col min="10514" max="10514" width="3.42578125" style="5" customWidth="1"/>
    <col min="10515" max="10515" width="14.28515625" style="5" customWidth="1"/>
    <col min="10516" max="10516" width="34.28515625" style="5" customWidth="1"/>
    <col min="10517" max="10517" width="22.28515625" style="5" customWidth="1"/>
    <col min="10518" max="10519" width="10.28515625" style="5" customWidth="1"/>
    <col min="10520" max="10520" width="51.4257812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34.28515625" style="5" customWidth="1"/>
    <col min="10770" max="10770" width="3.42578125" style="5" customWidth="1"/>
    <col min="10771" max="10771" width="14.28515625" style="5" customWidth="1"/>
    <col min="10772" max="10772" width="34.28515625" style="5" customWidth="1"/>
    <col min="10773" max="10773" width="22.28515625" style="5" customWidth="1"/>
    <col min="10774" max="10775" width="10.28515625" style="5" customWidth="1"/>
    <col min="10776" max="10776" width="51.4257812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34.28515625" style="5" customWidth="1"/>
    <col min="11026" max="11026" width="3.42578125" style="5" customWidth="1"/>
    <col min="11027" max="11027" width="14.28515625" style="5" customWidth="1"/>
    <col min="11028" max="11028" width="34.28515625" style="5" customWidth="1"/>
    <col min="11029" max="11029" width="22.28515625" style="5" customWidth="1"/>
    <col min="11030" max="11031" width="10.28515625" style="5" customWidth="1"/>
    <col min="11032" max="11032" width="51.4257812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34.28515625" style="5" customWidth="1"/>
    <col min="11282" max="11282" width="3.42578125" style="5" customWidth="1"/>
    <col min="11283" max="11283" width="14.28515625" style="5" customWidth="1"/>
    <col min="11284" max="11284" width="34.28515625" style="5" customWidth="1"/>
    <col min="11285" max="11285" width="22.28515625" style="5" customWidth="1"/>
    <col min="11286" max="11287" width="10.28515625" style="5" customWidth="1"/>
    <col min="11288" max="11288" width="51.4257812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34.28515625" style="5" customWidth="1"/>
    <col min="11538" max="11538" width="3.42578125" style="5" customWidth="1"/>
    <col min="11539" max="11539" width="14.28515625" style="5" customWidth="1"/>
    <col min="11540" max="11540" width="34.28515625" style="5" customWidth="1"/>
    <col min="11541" max="11541" width="22.28515625" style="5" customWidth="1"/>
    <col min="11542" max="11543" width="10.28515625" style="5" customWidth="1"/>
    <col min="11544" max="11544" width="51.4257812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34.28515625" style="5" customWidth="1"/>
    <col min="11794" max="11794" width="3.42578125" style="5" customWidth="1"/>
    <col min="11795" max="11795" width="14.28515625" style="5" customWidth="1"/>
    <col min="11796" max="11796" width="34.28515625" style="5" customWidth="1"/>
    <col min="11797" max="11797" width="22.28515625" style="5" customWidth="1"/>
    <col min="11798" max="11799" width="10.28515625" style="5" customWidth="1"/>
    <col min="11800" max="11800" width="51.4257812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34.28515625" style="5" customWidth="1"/>
    <col min="12050" max="12050" width="3.42578125" style="5" customWidth="1"/>
    <col min="12051" max="12051" width="14.28515625" style="5" customWidth="1"/>
    <col min="12052" max="12052" width="34.28515625" style="5" customWidth="1"/>
    <col min="12053" max="12053" width="22.28515625" style="5" customWidth="1"/>
    <col min="12054" max="12055" width="10.28515625" style="5" customWidth="1"/>
    <col min="12056" max="12056" width="51.4257812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34.28515625" style="5" customWidth="1"/>
    <col min="12306" max="12306" width="3.42578125" style="5" customWidth="1"/>
    <col min="12307" max="12307" width="14.28515625" style="5" customWidth="1"/>
    <col min="12308" max="12308" width="34.28515625" style="5" customWidth="1"/>
    <col min="12309" max="12309" width="22.28515625" style="5" customWidth="1"/>
    <col min="12310" max="12311" width="10.28515625" style="5" customWidth="1"/>
    <col min="12312" max="12312" width="51.4257812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34.28515625" style="5" customWidth="1"/>
    <col min="12562" max="12562" width="3.42578125" style="5" customWidth="1"/>
    <col min="12563" max="12563" width="14.28515625" style="5" customWidth="1"/>
    <col min="12564" max="12564" width="34.28515625" style="5" customWidth="1"/>
    <col min="12565" max="12565" width="22.28515625" style="5" customWidth="1"/>
    <col min="12566" max="12567" width="10.28515625" style="5" customWidth="1"/>
    <col min="12568" max="12568" width="51.4257812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34.28515625" style="5" customWidth="1"/>
    <col min="12818" max="12818" width="3.42578125" style="5" customWidth="1"/>
    <col min="12819" max="12819" width="14.28515625" style="5" customWidth="1"/>
    <col min="12820" max="12820" width="34.28515625" style="5" customWidth="1"/>
    <col min="12821" max="12821" width="22.28515625" style="5" customWidth="1"/>
    <col min="12822" max="12823" width="10.28515625" style="5" customWidth="1"/>
    <col min="12824" max="12824" width="51.4257812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34.28515625" style="5" customWidth="1"/>
    <col min="13074" max="13074" width="3.42578125" style="5" customWidth="1"/>
    <col min="13075" max="13075" width="14.28515625" style="5" customWidth="1"/>
    <col min="13076" max="13076" width="34.28515625" style="5" customWidth="1"/>
    <col min="13077" max="13077" width="22.28515625" style="5" customWidth="1"/>
    <col min="13078" max="13079" width="10.28515625" style="5" customWidth="1"/>
    <col min="13080" max="13080" width="51.4257812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34.28515625" style="5" customWidth="1"/>
    <col min="13330" max="13330" width="3.42578125" style="5" customWidth="1"/>
    <col min="13331" max="13331" width="14.28515625" style="5" customWidth="1"/>
    <col min="13332" max="13332" width="34.28515625" style="5" customWidth="1"/>
    <col min="13333" max="13333" width="22.28515625" style="5" customWidth="1"/>
    <col min="13334" max="13335" width="10.28515625" style="5" customWidth="1"/>
    <col min="13336" max="13336" width="51.4257812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34.28515625" style="5" customWidth="1"/>
    <col min="13586" max="13586" width="3.42578125" style="5" customWidth="1"/>
    <col min="13587" max="13587" width="14.28515625" style="5" customWidth="1"/>
    <col min="13588" max="13588" width="34.28515625" style="5" customWidth="1"/>
    <col min="13589" max="13589" width="22.28515625" style="5" customWidth="1"/>
    <col min="13590" max="13591" width="10.28515625" style="5" customWidth="1"/>
    <col min="13592" max="13592" width="51.4257812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34.28515625" style="5" customWidth="1"/>
    <col min="13842" max="13842" width="3.42578125" style="5" customWidth="1"/>
    <col min="13843" max="13843" width="14.28515625" style="5" customWidth="1"/>
    <col min="13844" max="13844" width="34.28515625" style="5" customWidth="1"/>
    <col min="13845" max="13845" width="22.28515625" style="5" customWidth="1"/>
    <col min="13846" max="13847" width="10.28515625" style="5" customWidth="1"/>
    <col min="13848" max="13848" width="51.4257812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34.28515625" style="5" customWidth="1"/>
    <col min="14098" max="14098" width="3.42578125" style="5" customWidth="1"/>
    <col min="14099" max="14099" width="14.28515625" style="5" customWidth="1"/>
    <col min="14100" max="14100" width="34.28515625" style="5" customWidth="1"/>
    <col min="14101" max="14101" width="22.28515625" style="5" customWidth="1"/>
    <col min="14102" max="14103" width="10.28515625" style="5" customWidth="1"/>
    <col min="14104" max="14104" width="51.4257812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34.28515625" style="5" customWidth="1"/>
    <col min="14354" max="14354" width="3.42578125" style="5" customWidth="1"/>
    <col min="14355" max="14355" width="14.28515625" style="5" customWidth="1"/>
    <col min="14356" max="14356" width="34.28515625" style="5" customWidth="1"/>
    <col min="14357" max="14357" width="22.28515625" style="5" customWidth="1"/>
    <col min="14358" max="14359" width="10.28515625" style="5" customWidth="1"/>
    <col min="14360" max="14360" width="51.4257812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34.28515625" style="5" customWidth="1"/>
    <col min="14610" max="14610" width="3.42578125" style="5" customWidth="1"/>
    <col min="14611" max="14611" width="14.28515625" style="5" customWidth="1"/>
    <col min="14612" max="14612" width="34.28515625" style="5" customWidth="1"/>
    <col min="14613" max="14613" width="22.28515625" style="5" customWidth="1"/>
    <col min="14614" max="14615" width="10.28515625" style="5" customWidth="1"/>
    <col min="14616" max="14616" width="51.4257812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34.28515625" style="5" customWidth="1"/>
    <col min="14866" max="14866" width="3.42578125" style="5" customWidth="1"/>
    <col min="14867" max="14867" width="14.28515625" style="5" customWidth="1"/>
    <col min="14868" max="14868" width="34.28515625" style="5" customWidth="1"/>
    <col min="14869" max="14869" width="22.28515625" style="5" customWidth="1"/>
    <col min="14870" max="14871" width="10.28515625" style="5" customWidth="1"/>
    <col min="14872" max="14872" width="51.4257812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34.28515625" style="5" customWidth="1"/>
    <col min="15122" max="15122" width="3.42578125" style="5" customWidth="1"/>
    <col min="15123" max="15123" width="14.28515625" style="5" customWidth="1"/>
    <col min="15124" max="15124" width="34.28515625" style="5" customWidth="1"/>
    <col min="15125" max="15125" width="22.28515625" style="5" customWidth="1"/>
    <col min="15126" max="15127" width="10.28515625" style="5" customWidth="1"/>
    <col min="15128" max="15128" width="51.4257812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34.28515625" style="5" customWidth="1"/>
    <col min="15378" max="15378" width="3.42578125" style="5" customWidth="1"/>
    <col min="15379" max="15379" width="14.28515625" style="5" customWidth="1"/>
    <col min="15380" max="15380" width="34.28515625" style="5" customWidth="1"/>
    <col min="15381" max="15381" width="22.28515625" style="5" customWidth="1"/>
    <col min="15382" max="15383" width="10.28515625" style="5" customWidth="1"/>
    <col min="15384" max="15384" width="51.4257812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34.28515625" style="5" customWidth="1"/>
    <col min="15634" max="15634" width="3.42578125" style="5" customWidth="1"/>
    <col min="15635" max="15635" width="14.28515625" style="5" customWidth="1"/>
    <col min="15636" max="15636" width="34.28515625" style="5" customWidth="1"/>
    <col min="15637" max="15637" width="22.28515625" style="5" customWidth="1"/>
    <col min="15638" max="15639" width="10.28515625" style="5" customWidth="1"/>
    <col min="15640" max="15640" width="51.4257812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34.28515625" style="5" customWidth="1"/>
    <col min="15890" max="15890" width="3.42578125" style="5" customWidth="1"/>
    <col min="15891" max="15891" width="14.28515625" style="5" customWidth="1"/>
    <col min="15892" max="15892" width="34.28515625" style="5" customWidth="1"/>
    <col min="15893" max="15893" width="22.28515625" style="5" customWidth="1"/>
    <col min="15894" max="15895" width="10.28515625" style="5" customWidth="1"/>
    <col min="15896" max="15896" width="51.4257812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34.28515625" style="5" customWidth="1"/>
    <col min="16146" max="16146" width="3.42578125" style="5" customWidth="1"/>
    <col min="16147" max="16147" width="14.28515625" style="5" customWidth="1"/>
    <col min="16148" max="16148" width="34.28515625" style="5" customWidth="1"/>
    <col min="16149" max="16149" width="22.28515625" style="5" customWidth="1"/>
    <col min="16150" max="16151" width="10.28515625" style="5" customWidth="1"/>
    <col min="16152" max="16152" width="51.42578125" style="5" customWidth="1"/>
    <col min="16153" max="16384" width="9.140625" style="5"/>
  </cols>
  <sheetData>
    <row r="1" spans="1:25" ht="16.5" thickBot="1" x14ac:dyDescent="0.25">
      <c r="A1" s="226" t="s">
        <v>413</v>
      </c>
      <c r="B1" s="226"/>
      <c r="T1" s="4" t="s">
        <v>399</v>
      </c>
      <c r="U1" s="4" t="s">
        <v>268</v>
      </c>
      <c r="V1" s="4" t="s">
        <v>269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v>36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törzsanyag!B57</f>
        <v>Elméleti Fizika B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törzsanyag!I63</f>
        <v>20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törzsanyag!C13+törzsanyag!C21+törzsanyag!C35+törzsanyag!C44+törzsanyag!C62+törzsanyag!C68</f>
        <v>20</v>
      </c>
      <c r="D11" s="54">
        <f>törzsanyag!D13+törzsanyag!D21+törzsanyag!D35+törzsanyag!D44+törzsanyag!D62+törzsanyag!D68</f>
        <v>20</v>
      </c>
      <c r="E11" s="54">
        <f>törzsanyag!E13+törzsanyag!E21+törzsanyag!E35+törzsanyag!E44+törzsanyag!E62+törzsanyag!E68</f>
        <v>16</v>
      </c>
      <c r="F11" s="54">
        <f>törzsanyag!F13+törzsanyag!F21+törzsanyag!F35+törzsanyag!F44+törzsanyag!F62+törzsanyag!F68-2</f>
        <v>12</v>
      </c>
      <c r="G11" s="54">
        <f>törzsanyag!G13+törzsanyag!G21+törzsanyag!G35+törzsanyag!G44+törzsanyag!G62+törzsanyag!G68</f>
        <v>8</v>
      </c>
      <c r="H11" s="54">
        <f>törzsanyag!H13+törzsanyag!H21+törzsanyag!H35+törzsanyag!H44+törzsanyag!H62+törzsanyag!H68</f>
        <v>4</v>
      </c>
      <c r="I11" s="215">
        <f>SUM(C11:H11)</f>
        <v>80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törzsanyag!C14+törzsanyag!C22+törzsanyag!C36+törzsanyag!C45+törzsanyag!C63+törzsanyag!C69</f>
        <v>30</v>
      </c>
      <c r="D12" s="62">
        <f>törzsanyag!D14+törzsanyag!D22+törzsanyag!D36+törzsanyag!D45+törzsanyag!D63+törzsanyag!D69</f>
        <v>30</v>
      </c>
      <c r="E12" s="62">
        <f>törzsanyag!E14+törzsanyag!E22+törzsanyag!E36+törzsanyag!E45+törzsanyag!E63+törzsanyag!E69</f>
        <v>23</v>
      </c>
      <c r="F12" s="62">
        <f>törzsanyag!F14+törzsanyag!F22+törzsanyag!F36+törzsanyag!F45+törzsanyag!F63+törzsanyag!F69-3</f>
        <v>17</v>
      </c>
      <c r="G12" s="62">
        <f>törzsanyag!G14+törzsanyag!G22+törzsanyag!G36+törzsanyag!G45+törzsanyag!G63+törzsanyag!G69</f>
        <v>11</v>
      </c>
      <c r="H12" s="62">
        <f>törzsanyag!H14+törzsanyag!H22+törzsanyag!H36+törzsanyag!H45+törzsanyag!H63+törzsanyag!H69</f>
        <v>15</v>
      </c>
      <c r="I12" s="209">
        <f>SUM(C12:H12)</f>
        <v>126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törzsanyag!C15+törzsanyag!C23+törzsanyag!C37+törzsanyag!C46+törzsanyag!C64+törzsanyag!C70</f>
        <v>3</v>
      </c>
      <c r="D13" s="68">
        <f>törzsanyag!D15+törzsanyag!D23+törzsanyag!D37+törzsanyag!D46+törzsanyag!D64+törzsanyag!D70</f>
        <v>3</v>
      </c>
      <c r="E13" s="68">
        <f>törzsanyag!E15+törzsanyag!E23+törzsanyag!E37+törzsanyag!E46+törzsanyag!E64+törzsanyag!E70</f>
        <v>3</v>
      </c>
      <c r="F13" s="68">
        <f>törzsanyag!F15+törzsanyag!F23+törzsanyag!F37+törzsanyag!F46+törzsanyag!F64+törzsanyag!F70-1</f>
        <v>2</v>
      </c>
      <c r="G13" s="68">
        <f>törzsanyag!G15+törzsanyag!G23+törzsanyag!G37+törzsanyag!G46+törzsanyag!G64+törzsanyag!G70</f>
        <v>1</v>
      </c>
      <c r="H13" s="68">
        <f>törzsanyag!H15+törzsanyag!H23+törzsanyag!H37+törzsanyag!H46+törzsanyag!H64+törzsanyag!H70</f>
        <v>1</v>
      </c>
      <c r="I13" s="210">
        <f>SUM(C13:H13)</f>
        <v>13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413</v>
      </c>
      <c r="I15" s="14"/>
      <c r="J15" s="14"/>
      <c r="K15" s="14"/>
      <c r="L15" s="14"/>
      <c r="O15" s="15"/>
      <c r="P15" s="16"/>
      <c r="Q15" s="16"/>
      <c r="R15" s="15"/>
      <c r="S15" s="16"/>
      <c r="T15" s="16"/>
    </row>
    <row r="16" spans="1:25" ht="13.5" thickBot="1" x14ac:dyDescent="0.25">
      <c r="A16" s="41" t="s">
        <v>221</v>
      </c>
      <c r="B16" s="42" t="s">
        <v>222</v>
      </c>
      <c r="C16" s="118"/>
      <c r="D16" s="45"/>
      <c r="E16" s="45" t="s">
        <v>370</v>
      </c>
      <c r="F16" s="45"/>
      <c r="G16" s="45"/>
      <c r="H16" s="119"/>
      <c r="I16" s="43">
        <v>2</v>
      </c>
      <c r="J16" s="45"/>
      <c r="K16" s="45"/>
      <c r="L16" s="46"/>
      <c r="M16" s="43">
        <v>3</v>
      </c>
      <c r="N16" s="46" t="s">
        <v>472</v>
      </c>
      <c r="O16" s="87"/>
      <c r="P16" s="88"/>
      <c r="Q16" s="89"/>
      <c r="R16" s="87"/>
      <c r="S16" s="90"/>
      <c r="T16" s="89"/>
      <c r="U16" s="41" t="s">
        <v>224</v>
      </c>
      <c r="V16" s="41" t="s">
        <v>225</v>
      </c>
      <c r="W16" s="41" t="s">
        <v>414</v>
      </c>
      <c r="X16" s="41" t="s">
        <v>223</v>
      </c>
    </row>
    <row r="17" spans="1:24" ht="13.5" thickBot="1" x14ac:dyDescent="0.25">
      <c r="A17" s="41" t="s">
        <v>226</v>
      </c>
      <c r="B17" s="42" t="s">
        <v>227</v>
      </c>
      <c r="C17" s="118"/>
      <c r="D17" s="45"/>
      <c r="E17" s="45"/>
      <c r="F17" s="45" t="s">
        <v>370</v>
      </c>
      <c r="G17" s="45"/>
      <c r="H17" s="119"/>
      <c r="I17" s="43">
        <v>2</v>
      </c>
      <c r="J17" s="45"/>
      <c r="K17" s="45"/>
      <c r="L17" s="46"/>
      <c r="M17" s="43">
        <v>3</v>
      </c>
      <c r="N17" s="46" t="s">
        <v>472</v>
      </c>
      <c r="O17" s="87"/>
      <c r="P17" s="88"/>
      <c r="Q17" s="89"/>
      <c r="R17" s="87"/>
      <c r="S17" s="90"/>
      <c r="T17" s="89"/>
      <c r="U17" s="41" t="s">
        <v>224</v>
      </c>
      <c r="V17" s="41" t="s">
        <v>225</v>
      </c>
      <c r="W17" s="41" t="s">
        <v>414</v>
      </c>
      <c r="X17" s="41" t="s">
        <v>228</v>
      </c>
    </row>
    <row r="18" spans="1:24" ht="13.5" thickBot="1" x14ac:dyDescent="0.25">
      <c r="A18" s="41" t="s">
        <v>229</v>
      </c>
      <c r="B18" s="42" t="s">
        <v>230</v>
      </c>
      <c r="C18" s="118"/>
      <c r="D18" s="45"/>
      <c r="E18" s="45"/>
      <c r="F18" s="45"/>
      <c r="G18" s="45" t="s">
        <v>370</v>
      </c>
      <c r="H18" s="119"/>
      <c r="I18" s="43">
        <v>2</v>
      </c>
      <c r="J18" s="45"/>
      <c r="K18" s="45"/>
      <c r="L18" s="46"/>
      <c r="M18" s="43">
        <v>3</v>
      </c>
      <c r="N18" s="46" t="s">
        <v>472</v>
      </c>
      <c r="O18" s="87"/>
      <c r="P18" s="88"/>
      <c r="Q18" s="89"/>
      <c r="R18" s="87"/>
      <c r="S18" s="90"/>
      <c r="T18" s="89"/>
      <c r="U18" s="41" t="s">
        <v>224</v>
      </c>
      <c r="V18" s="41" t="s">
        <v>225</v>
      </c>
      <c r="W18" s="41" t="s">
        <v>414</v>
      </c>
      <c r="X18" s="41" t="s">
        <v>231</v>
      </c>
    </row>
    <row r="19" spans="1:24" ht="13.5" thickBot="1" x14ac:dyDescent="0.25">
      <c r="A19" s="41" t="s">
        <v>232</v>
      </c>
      <c r="B19" s="42" t="s">
        <v>233</v>
      </c>
      <c r="C19" s="118"/>
      <c r="D19" s="45"/>
      <c r="E19" s="45"/>
      <c r="F19" s="45"/>
      <c r="G19" s="45"/>
      <c r="H19" s="119" t="s">
        <v>370</v>
      </c>
      <c r="I19" s="43">
        <v>2</v>
      </c>
      <c r="J19" s="45"/>
      <c r="K19" s="45"/>
      <c r="L19" s="46"/>
      <c r="M19" s="43">
        <v>3</v>
      </c>
      <c r="N19" s="46" t="s">
        <v>472</v>
      </c>
      <c r="O19" s="87"/>
      <c r="P19" s="88"/>
      <c r="Q19" s="89"/>
      <c r="R19" s="87"/>
      <c r="S19" s="90"/>
      <c r="T19" s="89"/>
      <c r="U19" s="41" t="s">
        <v>224</v>
      </c>
      <c r="V19" s="41" t="s">
        <v>225</v>
      </c>
      <c r="W19" s="41" t="s">
        <v>414</v>
      </c>
      <c r="X19" s="41" t="s">
        <v>234</v>
      </c>
    </row>
    <row r="20" spans="1:24" ht="13.5" thickBot="1" x14ac:dyDescent="0.25">
      <c r="A20" s="41" t="s">
        <v>235</v>
      </c>
      <c r="B20" s="42" t="s">
        <v>236</v>
      </c>
      <c r="C20" s="118"/>
      <c r="D20" s="45"/>
      <c r="E20" s="45"/>
      <c r="F20" s="45" t="s">
        <v>370</v>
      </c>
      <c r="G20" s="45"/>
      <c r="H20" s="119"/>
      <c r="I20" s="43">
        <v>2</v>
      </c>
      <c r="J20" s="45"/>
      <c r="K20" s="45"/>
      <c r="L20" s="46"/>
      <c r="M20" s="43">
        <v>3</v>
      </c>
      <c r="N20" s="46" t="s">
        <v>472</v>
      </c>
      <c r="O20" s="87"/>
      <c r="P20" s="88"/>
      <c r="Q20" s="89"/>
      <c r="R20" s="87"/>
      <c r="S20" s="90"/>
      <c r="T20" s="89"/>
      <c r="U20" s="41" t="s">
        <v>238</v>
      </c>
      <c r="V20" s="41" t="s">
        <v>239</v>
      </c>
      <c r="W20" s="41" t="s">
        <v>414</v>
      </c>
      <c r="X20" s="41" t="s">
        <v>237</v>
      </c>
    </row>
    <row r="21" spans="1:24" ht="13.5" thickBot="1" x14ac:dyDescent="0.25">
      <c r="A21" s="41" t="s">
        <v>240</v>
      </c>
      <c r="B21" s="42" t="s">
        <v>241</v>
      </c>
      <c r="C21" s="118"/>
      <c r="D21" s="45"/>
      <c r="E21" s="45"/>
      <c r="F21" s="45"/>
      <c r="G21" s="45" t="s">
        <v>370</v>
      </c>
      <c r="H21" s="119"/>
      <c r="I21" s="43">
        <v>2</v>
      </c>
      <c r="J21" s="45"/>
      <c r="K21" s="45"/>
      <c r="L21" s="46"/>
      <c r="M21" s="43">
        <v>3</v>
      </c>
      <c r="N21" s="46" t="s">
        <v>472</v>
      </c>
      <c r="O21" s="87"/>
      <c r="P21" s="88"/>
      <c r="Q21" s="89"/>
      <c r="R21" s="87"/>
      <c r="S21" s="90"/>
      <c r="T21" s="89"/>
      <c r="U21" s="41" t="s">
        <v>238</v>
      </c>
      <c r="V21" s="41" t="s">
        <v>239</v>
      </c>
      <c r="W21" s="41" t="s">
        <v>414</v>
      </c>
      <c r="X21" s="41" t="s">
        <v>242</v>
      </c>
    </row>
    <row r="22" spans="1:24" ht="13.5" thickBot="1" x14ac:dyDescent="0.25">
      <c r="A22" s="41" t="s">
        <v>243</v>
      </c>
      <c r="B22" s="42" t="s">
        <v>244</v>
      </c>
      <c r="C22" s="118"/>
      <c r="D22" s="45"/>
      <c r="E22" s="45"/>
      <c r="F22" s="45"/>
      <c r="G22" s="45" t="s">
        <v>370</v>
      </c>
      <c r="H22" s="119"/>
      <c r="I22" s="43">
        <v>2</v>
      </c>
      <c r="J22" s="45"/>
      <c r="K22" s="45"/>
      <c r="L22" s="46"/>
      <c r="M22" s="43">
        <v>3</v>
      </c>
      <c r="N22" s="46" t="s">
        <v>472</v>
      </c>
      <c r="O22" s="87"/>
      <c r="P22" s="88"/>
      <c r="Q22" s="89"/>
      <c r="R22" s="87"/>
      <c r="S22" s="90"/>
      <c r="T22" s="89"/>
      <c r="U22" s="41" t="s">
        <v>246</v>
      </c>
      <c r="V22" s="41" t="s">
        <v>247</v>
      </c>
      <c r="W22" s="41" t="s">
        <v>414</v>
      </c>
      <c r="X22" s="41" t="s">
        <v>245</v>
      </c>
    </row>
    <row r="23" spans="1:24" ht="13.5" thickBot="1" x14ac:dyDescent="0.25">
      <c r="A23" s="41" t="s">
        <v>248</v>
      </c>
      <c r="B23" s="42" t="s">
        <v>249</v>
      </c>
      <c r="C23" s="118"/>
      <c r="D23" s="45"/>
      <c r="E23" s="45"/>
      <c r="F23" s="45"/>
      <c r="G23" s="45"/>
      <c r="H23" s="119" t="s">
        <v>370</v>
      </c>
      <c r="I23" s="43">
        <v>2</v>
      </c>
      <c r="J23" s="45"/>
      <c r="K23" s="45"/>
      <c r="L23" s="46"/>
      <c r="M23" s="43">
        <v>3</v>
      </c>
      <c r="N23" s="46" t="s">
        <v>472</v>
      </c>
      <c r="O23" s="87"/>
      <c r="P23" s="88"/>
      <c r="Q23" s="89"/>
      <c r="R23" s="87"/>
      <c r="S23" s="90"/>
      <c r="T23" s="89"/>
      <c r="U23" s="41" t="s">
        <v>268</v>
      </c>
      <c r="V23" s="41" t="s">
        <v>269</v>
      </c>
      <c r="W23" s="41" t="s">
        <v>414</v>
      </c>
      <c r="X23" s="41" t="s">
        <v>245</v>
      </c>
    </row>
    <row r="24" spans="1:24" ht="13.5" thickBot="1" x14ac:dyDescent="0.25">
      <c r="A24" s="41" t="s">
        <v>250</v>
      </c>
      <c r="B24" s="42" t="s">
        <v>251</v>
      </c>
      <c r="C24" s="118"/>
      <c r="D24" s="45"/>
      <c r="E24" s="45" t="s">
        <v>370</v>
      </c>
      <c r="F24" s="45"/>
      <c r="G24" s="45"/>
      <c r="H24" s="119"/>
      <c r="I24" s="43">
        <v>2</v>
      </c>
      <c r="J24" s="45"/>
      <c r="K24" s="45"/>
      <c r="L24" s="46"/>
      <c r="M24" s="43">
        <v>3</v>
      </c>
      <c r="N24" s="46" t="s">
        <v>472</v>
      </c>
      <c r="O24" s="87"/>
      <c r="P24" s="88"/>
      <c r="Q24" s="89"/>
      <c r="R24" s="87"/>
      <c r="S24" s="90"/>
      <c r="T24" s="89"/>
      <c r="U24" s="181" t="s">
        <v>246</v>
      </c>
      <c r="V24" s="41" t="s">
        <v>247</v>
      </c>
      <c r="W24" s="41" t="s">
        <v>414</v>
      </c>
      <c r="X24" s="41" t="s">
        <v>252</v>
      </c>
    </row>
    <row r="25" spans="1:24" ht="13.5" thickBot="1" x14ac:dyDescent="0.25">
      <c r="A25" s="41" t="s">
        <v>253</v>
      </c>
      <c r="B25" s="42" t="s">
        <v>254</v>
      </c>
      <c r="C25" s="118"/>
      <c r="D25" s="45"/>
      <c r="E25" s="45"/>
      <c r="F25" s="45" t="s">
        <v>370</v>
      </c>
      <c r="G25" s="45"/>
      <c r="H25" s="119"/>
      <c r="I25" s="43">
        <v>2</v>
      </c>
      <c r="J25" s="45"/>
      <c r="K25" s="45"/>
      <c r="L25" s="46"/>
      <c r="M25" s="43">
        <v>3</v>
      </c>
      <c r="N25" s="46" t="s">
        <v>472</v>
      </c>
      <c r="O25" s="87"/>
      <c r="P25" s="88"/>
      <c r="Q25" s="89"/>
      <c r="R25" s="87"/>
      <c r="S25" s="90"/>
      <c r="T25" s="89"/>
      <c r="U25" s="41" t="s">
        <v>246</v>
      </c>
      <c r="V25" s="41" t="s">
        <v>247</v>
      </c>
      <c r="W25" s="41" t="s">
        <v>414</v>
      </c>
      <c r="X25" s="41" t="s">
        <v>255</v>
      </c>
    </row>
    <row r="26" spans="1:24" ht="13.5" thickBot="1" x14ac:dyDescent="0.25">
      <c r="A26" s="41" t="s">
        <v>256</v>
      </c>
      <c r="B26" s="42" t="s">
        <v>257</v>
      </c>
      <c r="C26" s="118"/>
      <c r="D26" s="45"/>
      <c r="E26" s="45"/>
      <c r="F26" s="45"/>
      <c r="G26" s="45" t="s">
        <v>370</v>
      </c>
      <c r="H26" s="119"/>
      <c r="I26" s="43" t="s">
        <v>411</v>
      </c>
      <c r="J26" s="45">
        <v>2</v>
      </c>
      <c r="K26" s="45"/>
      <c r="L26" s="46"/>
      <c r="M26" s="43">
        <v>3</v>
      </c>
      <c r="N26" s="46" t="s">
        <v>474</v>
      </c>
      <c r="O26" s="87"/>
      <c r="P26" s="88"/>
      <c r="Q26" s="89"/>
      <c r="R26" s="87"/>
      <c r="S26" s="90"/>
      <c r="T26" s="89"/>
      <c r="U26" s="41" t="s">
        <v>260</v>
      </c>
      <c r="V26" s="41" t="s">
        <v>261</v>
      </c>
      <c r="W26" s="41" t="s">
        <v>414</v>
      </c>
      <c r="X26" s="41" t="s">
        <v>258</v>
      </c>
    </row>
    <row r="27" spans="1:24" ht="13.5" thickBot="1" x14ac:dyDescent="0.25">
      <c r="A27" s="41" t="s">
        <v>262</v>
      </c>
      <c r="B27" s="42" t="s">
        <v>263</v>
      </c>
      <c r="C27" s="118"/>
      <c r="D27" s="45"/>
      <c r="E27" s="45"/>
      <c r="F27" s="45"/>
      <c r="G27" s="45"/>
      <c r="H27" s="119" t="s">
        <v>370</v>
      </c>
      <c r="I27" s="43" t="s">
        <v>411</v>
      </c>
      <c r="J27" s="45">
        <v>2</v>
      </c>
      <c r="K27" s="45"/>
      <c r="L27" s="46"/>
      <c r="M27" s="43">
        <v>3</v>
      </c>
      <c r="N27" s="46" t="s">
        <v>474</v>
      </c>
      <c r="O27" s="87"/>
      <c r="P27" s="88"/>
      <c r="Q27" s="89"/>
      <c r="R27" s="87"/>
      <c r="S27" s="90"/>
      <c r="T27" s="89"/>
      <c r="U27" s="41" t="s">
        <v>260</v>
      </c>
      <c r="V27" s="41" t="s">
        <v>261</v>
      </c>
      <c r="W27" s="41" t="s">
        <v>414</v>
      </c>
      <c r="X27" s="41" t="s">
        <v>264</v>
      </c>
    </row>
    <row r="28" spans="1:24" ht="13.5" thickBot="1" x14ac:dyDescent="0.25">
      <c r="A28" s="41" t="s">
        <v>265</v>
      </c>
      <c r="B28" s="42" t="s">
        <v>266</v>
      </c>
      <c r="C28" s="118"/>
      <c r="D28" s="45"/>
      <c r="E28" s="45"/>
      <c r="F28" s="45" t="s">
        <v>370</v>
      </c>
      <c r="G28" s="45"/>
      <c r="H28" s="119"/>
      <c r="I28" s="43" t="s">
        <v>411</v>
      </c>
      <c r="J28" s="45">
        <v>2</v>
      </c>
      <c r="K28" s="45"/>
      <c r="L28" s="46"/>
      <c r="M28" s="43">
        <v>3</v>
      </c>
      <c r="N28" s="46" t="s">
        <v>474</v>
      </c>
      <c r="O28" s="87"/>
      <c r="P28" s="88"/>
      <c r="Q28" s="89"/>
      <c r="R28" s="87"/>
      <c r="S28" s="90"/>
      <c r="T28" s="89"/>
      <c r="U28" s="41" t="s">
        <v>268</v>
      </c>
      <c r="V28" s="41" t="s">
        <v>269</v>
      </c>
      <c r="W28" s="41" t="s">
        <v>414</v>
      </c>
      <c r="X28" s="41" t="s">
        <v>267</v>
      </c>
    </row>
    <row r="29" spans="1:24" ht="13.5" thickBot="1" x14ac:dyDescent="0.25">
      <c r="A29" s="41" t="s">
        <v>270</v>
      </c>
      <c r="B29" s="42" t="s">
        <v>271</v>
      </c>
      <c r="C29" s="118"/>
      <c r="D29" s="45"/>
      <c r="E29" s="45"/>
      <c r="F29" s="45"/>
      <c r="G29" s="45" t="s">
        <v>370</v>
      </c>
      <c r="H29" s="119"/>
      <c r="I29" s="43" t="s">
        <v>415</v>
      </c>
      <c r="J29" s="45">
        <v>2</v>
      </c>
      <c r="K29" s="45"/>
      <c r="L29" s="46"/>
      <c r="M29" s="43">
        <v>3</v>
      </c>
      <c r="N29" s="46" t="s">
        <v>474</v>
      </c>
      <c r="O29" s="87"/>
      <c r="P29" s="88"/>
      <c r="Q29" s="89"/>
      <c r="R29" s="87"/>
      <c r="S29" s="90"/>
      <c r="T29" s="89"/>
      <c r="U29" s="41" t="s">
        <v>268</v>
      </c>
      <c r="V29" s="41" t="s">
        <v>269</v>
      </c>
      <c r="W29" s="41" t="s">
        <v>414</v>
      </c>
      <c r="X29" s="41" t="s">
        <v>272</v>
      </c>
    </row>
    <row r="30" spans="1:24" ht="13.5" thickBot="1" x14ac:dyDescent="0.25">
      <c r="A30" s="41" t="s">
        <v>273</v>
      </c>
      <c r="B30" s="42" t="s">
        <v>274</v>
      </c>
      <c r="C30" s="118"/>
      <c r="D30" s="45"/>
      <c r="E30" s="45"/>
      <c r="F30" s="45"/>
      <c r="G30" s="45"/>
      <c r="H30" s="119" t="s">
        <v>370</v>
      </c>
      <c r="I30" s="43" t="s">
        <v>411</v>
      </c>
      <c r="J30" s="45">
        <v>2</v>
      </c>
      <c r="K30" s="45"/>
      <c r="L30" s="46"/>
      <c r="M30" s="43">
        <v>3</v>
      </c>
      <c r="N30" s="46" t="s">
        <v>474</v>
      </c>
      <c r="O30" s="87"/>
      <c r="P30" s="88"/>
      <c r="Q30" s="89"/>
      <c r="R30" s="87"/>
      <c r="S30" s="90"/>
      <c r="T30" s="89"/>
      <c r="U30" s="41" t="s">
        <v>268</v>
      </c>
      <c r="V30" s="41" t="s">
        <v>269</v>
      </c>
      <c r="W30" s="41" t="s">
        <v>414</v>
      </c>
      <c r="X30" s="41" t="s">
        <v>275</v>
      </c>
    </row>
    <row r="31" spans="1:24" s="59" customFormat="1" x14ac:dyDescent="0.2">
      <c r="A31" s="52"/>
      <c r="B31" s="53" t="s">
        <v>373</v>
      </c>
      <c r="C31" s="54">
        <f t="shared" ref="C31:H31" si="0">SUMIF(C16:C30,"=x",$I16:$I30)+SUMIF(C16:C30,"=x",$J16:$J30)+SUMIF(C16:C30,"=x",$K16:$K30)</f>
        <v>0</v>
      </c>
      <c r="D31" s="54">
        <f t="shared" si="0"/>
        <v>0</v>
      </c>
      <c r="E31" s="54">
        <f t="shared" si="0"/>
        <v>4</v>
      </c>
      <c r="F31" s="54">
        <f t="shared" si="0"/>
        <v>8</v>
      </c>
      <c r="G31" s="54">
        <f t="shared" si="0"/>
        <v>10</v>
      </c>
      <c r="H31" s="54">
        <f t="shared" si="0"/>
        <v>8</v>
      </c>
      <c r="I31" s="212">
        <f>SUM(C31:H31)</f>
        <v>30</v>
      </c>
      <c r="J31" s="212"/>
      <c r="K31" s="212"/>
      <c r="L31" s="212"/>
      <c r="M31" s="146"/>
      <c r="N31" s="146"/>
      <c r="O31" s="105"/>
      <c r="P31" s="106"/>
      <c r="Q31" s="106"/>
      <c r="R31" s="105"/>
      <c r="S31" s="106"/>
      <c r="T31" s="106"/>
      <c r="U31" s="58"/>
      <c r="V31" s="58"/>
      <c r="W31" s="58"/>
      <c r="X31" s="58"/>
    </row>
    <row r="32" spans="1:24" s="66" customFormat="1" x14ac:dyDescent="0.2">
      <c r="A32" s="60"/>
      <c r="B32" s="61" t="s">
        <v>374</v>
      </c>
      <c r="C32" s="62">
        <f t="shared" ref="C32:H32" si="1">SUMIF(C16:C30,"=x",$M16:$M30)</f>
        <v>0</v>
      </c>
      <c r="D32" s="62">
        <f t="shared" si="1"/>
        <v>0</v>
      </c>
      <c r="E32" s="62">
        <f t="shared" si="1"/>
        <v>6</v>
      </c>
      <c r="F32" s="62">
        <f t="shared" si="1"/>
        <v>12</v>
      </c>
      <c r="G32" s="62">
        <f t="shared" si="1"/>
        <v>15</v>
      </c>
      <c r="H32" s="62">
        <f t="shared" si="1"/>
        <v>12</v>
      </c>
      <c r="I32" s="209">
        <f>SUM(C32:H32)</f>
        <v>45</v>
      </c>
      <c r="J32" s="209"/>
      <c r="K32" s="209"/>
      <c r="L32" s="209"/>
      <c r="M32" s="63"/>
      <c r="N32" s="93"/>
      <c r="O32" s="107"/>
      <c r="P32" s="108"/>
      <c r="Q32" s="108"/>
      <c r="R32" s="107"/>
      <c r="S32" s="108"/>
      <c r="T32" s="65"/>
      <c r="U32" s="65"/>
      <c r="V32" s="65"/>
      <c r="W32" s="65"/>
      <c r="X32" s="65"/>
    </row>
    <row r="33" spans="1:24" x14ac:dyDescent="0.2">
      <c r="A33" s="1"/>
      <c r="B33" s="67" t="s">
        <v>375</v>
      </c>
      <c r="C33" s="68">
        <f>SUMPRODUCT(--(C16:C30="x"),--($N16:$N30="K(5)"))</f>
        <v>0</v>
      </c>
      <c r="D33" s="68">
        <f t="shared" ref="D33:H33" si="2">SUMPRODUCT(--(D16:D30="x"),--($N16:$N30="K(5)"))</f>
        <v>0</v>
      </c>
      <c r="E33" s="68">
        <f t="shared" si="2"/>
        <v>2</v>
      </c>
      <c r="F33" s="68">
        <f t="shared" si="2"/>
        <v>3</v>
      </c>
      <c r="G33" s="68">
        <f t="shared" si="2"/>
        <v>3</v>
      </c>
      <c r="H33" s="68">
        <f t="shared" si="2"/>
        <v>2</v>
      </c>
      <c r="I33" s="210">
        <f>SUM(C33:H33)</f>
        <v>10</v>
      </c>
      <c r="J33" s="210"/>
      <c r="K33" s="210"/>
      <c r="L33" s="210"/>
      <c r="O33" s="179"/>
      <c r="P33" s="180"/>
      <c r="Q33" s="180"/>
      <c r="R33" s="179"/>
      <c r="S33" s="180"/>
      <c r="T33" s="109"/>
    </row>
    <row r="34" spans="1:24" ht="25.5" customHeight="1" x14ac:dyDescent="0.2">
      <c r="A34" s="211" t="s">
        <v>381</v>
      </c>
      <c r="B34" s="211"/>
      <c r="C34" s="68"/>
      <c r="D34" s="68"/>
      <c r="E34" s="68"/>
      <c r="F34" s="68"/>
      <c r="G34" s="68"/>
      <c r="H34" s="68"/>
      <c r="I34" s="91"/>
      <c r="J34" s="91"/>
      <c r="K34" s="91"/>
      <c r="L34" s="91"/>
      <c r="O34" s="179"/>
      <c r="P34" s="180"/>
      <c r="Q34" s="180"/>
      <c r="R34" s="179"/>
      <c r="S34" s="180"/>
      <c r="T34" s="109"/>
    </row>
    <row r="36" spans="1:24" ht="13.5" thickBot="1" x14ac:dyDescent="0.25">
      <c r="A36" s="13"/>
      <c r="B36" s="13" t="s">
        <v>403</v>
      </c>
      <c r="M36" s="2"/>
    </row>
    <row r="37" spans="1:24" ht="13.5" thickBot="1" x14ac:dyDescent="0.25">
      <c r="A37" s="41"/>
      <c r="B37" s="143" t="s">
        <v>404</v>
      </c>
      <c r="C37" s="43"/>
      <c r="D37" s="45"/>
      <c r="E37" s="45"/>
      <c r="F37" s="45"/>
      <c r="G37" s="45" t="s">
        <v>370</v>
      </c>
      <c r="H37" s="46"/>
      <c r="I37" s="43">
        <v>2</v>
      </c>
      <c r="J37" s="45"/>
      <c r="K37" s="45"/>
      <c r="L37" s="46"/>
      <c r="M37" s="47">
        <v>3</v>
      </c>
      <c r="N37" s="46"/>
      <c r="O37" s="48"/>
      <c r="P37" s="49"/>
      <c r="Q37" s="50"/>
      <c r="R37" s="48"/>
      <c r="S37" s="51"/>
      <c r="T37" s="50"/>
      <c r="U37" s="41"/>
      <c r="V37" s="41"/>
      <c r="W37" s="41"/>
      <c r="X37" s="41"/>
    </row>
    <row r="38" spans="1:24" ht="13.5" thickBot="1" x14ac:dyDescent="0.25">
      <c r="A38" s="41"/>
      <c r="B38" s="143" t="s">
        <v>404</v>
      </c>
      <c r="C38" s="43"/>
      <c r="D38" s="45"/>
      <c r="E38" s="45"/>
      <c r="F38" s="45"/>
      <c r="G38" s="45" t="s">
        <v>370</v>
      </c>
      <c r="H38" s="46"/>
      <c r="I38" s="43">
        <v>2</v>
      </c>
      <c r="J38" s="45"/>
      <c r="K38" s="45"/>
      <c r="L38" s="46"/>
      <c r="M38" s="47">
        <v>3</v>
      </c>
      <c r="N38" s="46"/>
      <c r="O38" s="48"/>
      <c r="P38" s="49"/>
      <c r="Q38" s="50"/>
      <c r="R38" s="48"/>
      <c r="S38" s="51"/>
      <c r="T38" s="50"/>
      <c r="U38" s="41"/>
      <c r="V38" s="41"/>
      <c r="W38" s="41"/>
      <c r="X38" s="41"/>
    </row>
    <row r="39" spans="1:24" ht="13.5" thickBot="1" x14ac:dyDescent="0.25">
      <c r="A39" s="41"/>
      <c r="B39" s="143" t="s">
        <v>404</v>
      </c>
      <c r="C39" s="43"/>
      <c r="D39" s="45"/>
      <c r="E39" s="45"/>
      <c r="F39" s="45"/>
      <c r="G39" s="45"/>
      <c r="H39" s="46" t="s">
        <v>370</v>
      </c>
      <c r="I39" s="43">
        <v>2</v>
      </c>
      <c r="J39" s="45"/>
      <c r="K39" s="45"/>
      <c r="L39" s="46"/>
      <c r="M39" s="47">
        <v>3</v>
      </c>
      <c r="N39" s="46"/>
      <c r="O39" s="48"/>
      <c r="P39" s="49"/>
      <c r="Q39" s="50"/>
      <c r="R39" s="48"/>
      <c r="S39" s="51"/>
      <c r="T39" s="50"/>
      <c r="U39" s="41"/>
      <c r="V39" s="41"/>
      <c r="W39" s="41"/>
      <c r="X39" s="41"/>
    </row>
    <row r="40" spans="1:24" s="59" customFormat="1" x14ac:dyDescent="0.2">
      <c r="A40" s="52"/>
      <c r="B40" s="53" t="s">
        <v>373</v>
      </c>
      <c r="C40" s="54">
        <f t="shared" ref="C40:H40" si="3">SUMIF(C37:C39,"=x",$I37:$I39)+SUMIF(C37:C39,"=x",$J37:$J39)+SUMIF(C37:C39,"=x",$K37:$K39)</f>
        <v>0</v>
      </c>
      <c r="D40" s="54">
        <f t="shared" si="3"/>
        <v>0</v>
      </c>
      <c r="E40" s="54">
        <f t="shared" si="3"/>
        <v>0</v>
      </c>
      <c r="F40" s="54">
        <f t="shared" si="3"/>
        <v>0</v>
      </c>
      <c r="G40" s="54">
        <f t="shared" si="3"/>
        <v>4</v>
      </c>
      <c r="H40" s="54">
        <f t="shared" si="3"/>
        <v>2</v>
      </c>
      <c r="I40" s="212">
        <f>SUM(C40:H40)</f>
        <v>6</v>
      </c>
      <c r="J40" s="212"/>
      <c r="K40" s="212"/>
      <c r="L40" s="212"/>
      <c r="M40" s="72"/>
      <c r="N40" s="72"/>
      <c r="O40" s="56"/>
      <c r="P40" s="57"/>
      <c r="Q40" s="57"/>
      <c r="R40" s="56"/>
      <c r="S40" s="57"/>
      <c r="T40" s="57"/>
      <c r="U40" s="58"/>
      <c r="V40" s="58"/>
      <c r="W40" s="58"/>
      <c r="X40" s="58"/>
    </row>
    <row r="41" spans="1:24" s="66" customFormat="1" x14ac:dyDescent="0.2">
      <c r="A41" s="60"/>
      <c r="B41" s="61" t="s">
        <v>374</v>
      </c>
      <c r="C41" s="62">
        <f t="shared" ref="C41:H41" si="4">SUMIF(C37:C39,"=x",$M37:$M39)</f>
        <v>0</v>
      </c>
      <c r="D41" s="62">
        <f t="shared" si="4"/>
        <v>0</v>
      </c>
      <c r="E41" s="62">
        <f t="shared" si="4"/>
        <v>0</v>
      </c>
      <c r="F41" s="62">
        <f t="shared" si="4"/>
        <v>0</v>
      </c>
      <c r="G41" s="62">
        <f t="shared" si="4"/>
        <v>6</v>
      </c>
      <c r="H41" s="62">
        <f t="shared" si="4"/>
        <v>3</v>
      </c>
      <c r="I41" s="209">
        <f>SUM(C41:H41)</f>
        <v>9</v>
      </c>
      <c r="J41" s="209"/>
      <c r="K41" s="209"/>
      <c r="L41" s="209"/>
      <c r="M41" s="63"/>
      <c r="N41" s="63"/>
      <c r="O41" s="64"/>
      <c r="P41" s="65"/>
      <c r="Q41" s="65"/>
      <c r="R41" s="64"/>
      <c r="S41" s="65"/>
      <c r="T41" s="65"/>
      <c r="U41" s="65"/>
      <c r="V41" s="65"/>
      <c r="W41" s="65"/>
      <c r="X41" s="65"/>
    </row>
    <row r="42" spans="1:24" s="66" customFormat="1" x14ac:dyDescent="0.2">
      <c r="A42" s="60"/>
      <c r="B42" s="67" t="s">
        <v>375</v>
      </c>
      <c r="C42" s="68">
        <f>SUMPRODUCT(--(C37:C39="x"),--($N37:$N39="K(5)"))</f>
        <v>0</v>
      </c>
      <c r="D42" s="68">
        <f t="shared" ref="D42:H42" si="5">SUMPRODUCT(--(D37:D39="x"),--($N37:$N39="K(5)"))</f>
        <v>0</v>
      </c>
      <c r="E42" s="68">
        <f t="shared" si="5"/>
        <v>0</v>
      </c>
      <c r="F42" s="68">
        <f t="shared" si="5"/>
        <v>0</v>
      </c>
      <c r="G42" s="68">
        <f t="shared" si="5"/>
        <v>0</v>
      </c>
      <c r="H42" s="68">
        <f t="shared" si="5"/>
        <v>0</v>
      </c>
      <c r="I42" s="210">
        <f>SUM(C42:H42)</f>
        <v>0</v>
      </c>
      <c r="J42" s="210"/>
      <c r="K42" s="210"/>
      <c r="L42" s="210"/>
      <c r="M42" s="69"/>
      <c r="N42" s="69"/>
      <c r="O42" s="64"/>
      <c r="P42" s="65"/>
      <c r="Q42" s="65"/>
      <c r="R42" s="64"/>
      <c r="S42" s="65"/>
      <c r="T42" s="65"/>
      <c r="U42" s="65"/>
      <c r="V42" s="65"/>
      <c r="W42" s="65"/>
      <c r="X42" s="65"/>
    </row>
    <row r="43" spans="1:24" s="66" customFormat="1" x14ac:dyDescent="0.2">
      <c r="A43" s="60"/>
      <c r="B43" s="60"/>
      <c r="C43" s="62"/>
      <c r="D43" s="62"/>
      <c r="E43" s="62"/>
      <c r="F43" s="62"/>
      <c r="G43" s="62"/>
      <c r="H43" s="62"/>
      <c r="I43" s="63"/>
      <c r="J43" s="63"/>
      <c r="K43" s="63"/>
      <c r="L43" s="63"/>
      <c r="M43" s="92"/>
      <c r="N43" s="93"/>
      <c r="O43" s="64"/>
      <c r="P43" s="65"/>
      <c r="Q43" s="65"/>
      <c r="R43" s="64"/>
      <c r="S43" s="65"/>
      <c r="T43" s="65"/>
      <c r="U43" s="65"/>
      <c r="V43" s="65"/>
      <c r="W43" s="65"/>
      <c r="X43" s="65"/>
    </row>
    <row r="44" spans="1:24" x14ac:dyDescent="0.2">
      <c r="A44" s="152"/>
      <c r="B44" s="152" t="s">
        <v>405</v>
      </c>
      <c r="M44" s="2"/>
    </row>
    <row r="45" spans="1:24" s="59" customFormat="1" x14ac:dyDescent="0.2">
      <c r="A45" s="52"/>
      <c r="B45" s="53" t="s">
        <v>373</v>
      </c>
      <c r="C45" s="54">
        <f t="shared" ref="C45:H47" si="6">C11+C31+C40</f>
        <v>20</v>
      </c>
      <c r="D45" s="54">
        <f t="shared" si="6"/>
        <v>20</v>
      </c>
      <c r="E45" s="54">
        <f t="shared" si="6"/>
        <v>20</v>
      </c>
      <c r="F45" s="54">
        <f t="shared" si="6"/>
        <v>20</v>
      </c>
      <c r="G45" s="54">
        <f t="shared" si="6"/>
        <v>22</v>
      </c>
      <c r="H45" s="54">
        <f t="shared" si="6"/>
        <v>14</v>
      </c>
      <c r="I45" s="230">
        <f>SUM(C45:H45)</f>
        <v>116</v>
      </c>
      <c r="J45" s="230"/>
      <c r="K45" s="230"/>
      <c r="L45" s="230"/>
      <c r="M45" s="153"/>
      <c r="N45" s="153"/>
      <c r="O45" s="105"/>
      <c r="P45" s="106"/>
      <c r="Q45" s="106"/>
      <c r="R45" s="105"/>
      <c r="S45" s="106"/>
      <c r="T45" s="106"/>
      <c r="U45" s="154"/>
      <c r="V45" s="154"/>
      <c r="W45" s="154"/>
      <c r="X45" s="154"/>
    </row>
    <row r="46" spans="1:24" s="66" customFormat="1" x14ac:dyDescent="0.2">
      <c r="A46" s="60"/>
      <c r="B46" s="61" t="s">
        <v>374</v>
      </c>
      <c r="C46" s="62">
        <f t="shared" si="6"/>
        <v>30</v>
      </c>
      <c r="D46" s="62">
        <f t="shared" si="6"/>
        <v>30</v>
      </c>
      <c r="E46" s="62">
        <f t="shared" si="6"/>
        <v>29</v>
      </c>
      <c r="F46" s="62">
        <f t="shared" si="6"/>
        <v>29</v>
      </c>
      <c r="G46" s="62">
        <f t="shared" si="6"/>
        <v>32</v>
      </c>
      <c r="H46" s="62">
        <f t="shared" si="6"/>
        <v>30</v>
      </c>
      <c r="I46" s="209">
        <f>SUM(C46:H46)</f>
        <v>180</v>
      </c>
      <c r="J46" s="209"/>
      <c r="K46" s="209"/>
      <c r="L46" s="209"/>
      <c r="M46" s="63"/>
      <c r="N46" s="63"/>
      <c r="O46" s="107"/>
      <c r="P46" s="108"/>
      <c r="Q46" s="108"/>
      <c r="R46" s="107"/>
      <c r="S46" s="108"/>
      <c r="T46" s="108"/>
      <c r="U46" s="155"/>
      <c r="V46" s="155"/>
      <c r="W46" s="155"/>
      <c r="X46" s="155"/>
    </row>
    <row r="47" spans="1:24" x14ac:dyDescent="0.2">
      <c r="A47" s="1"/>
      <c r="B47" s="67" t="s">
        <v>375</v>
      </c>
      <c r="C47" s="68">
        <f t="shared" si="6"/>
        <v>3</v>
      </c>
      <c r="D47" s="68">
        <f t="shared" si="6"/>
        <v>3</v>
      </c>
      <c r="E47" s="68">
        <f t="shared" si="6"/>
        <v>5</v>
      </c>
      <c r="F47" s="68">
        <f t="shared" si="6"/>
        <v>5</v>
      </c>
      <c r="G47" s="68">
        <f t="shared" si="6"/>
        <v>4</v>
      </c>
      <c r="H47" s="68">
        <f t="shared" si="6"/>
        <v>3</v>
      </c>
      <c r="I47" s="210">
        <f>SUM(C47:H47)</f>
        <v>23</v>
      </c>
      <c r="J47" s="210"/>
      <c r="K47" s="210"/>
      <c r="L47" s="210"/>
      <c r="M47" s="69"/>
      <c r="N47" s="69"/>
      <c r="O47" s="11"/>
      <c r="P47" s="109"/>
      <c r="Q47" s="109"/>
      <c r="R47" s="11"/>
      <c r="S47" s="109"/>
      <c r="T47" s="109"/>
      <c r="U47" s="109"/>
      <c r="V47" s="109"/>
      <c r="W47" s="109"/>
      <c r="X47" s="109"/>
    </row>
  </sheetData>
  <mergeCells count="26">
    <mergeCell ref="A1:B1"/>
    <mergeCell ref="A2:A3"/>
    <mergeCell ref="B2:B3"/>
    <mergeCell ref="C2:H2"/>
    <mergeCell ref="I2:L2"/>
    <mergeCell ref="I32:L32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31:L31"/>
    <mergeCell ref="V2:V3"/>
    <mergeCell ref="W2:W3"/>
    <mergeCell ref="I46:L46"/>
    <mergeCell ref="I47:L47"/>
    <mergeCell ref="I33:L33"/>
    <mergeCell ref="A34:B34"/>
    <mergeCell ref="I40:L40"/>
    <mergeCell ref="I41:L41"/>
    <mergeCell ref="I42:L42"/>
    <mergeCell ref="I45:L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7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7.140625" style="5" customWidth="1"/>
    <col min="2" max="2" width="42.28515625" style="5" bestFit="1" customWidth="1"/>
    <col min="3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6" style="1" customWidth="1"/>
    <col min="15" max="15" width="2.28515625" style="3" bestFit="1" customWidth="1"/>
    <col min="16" max="16" width="16.28515625" style="4" bestFit="1" customWidth="1"/>
    <col min="17" max="17" width="19.5703125" style="4" bestFit="1" customWidth="1"/>
    <col min="18" max="18" width="3.42578125" style="3" customWidth="1"/>
    <col min="19" max="19" width="14.28515625" style="4" customWidth="1"/>
    <col min="20" max="20" width="18.85546875" style="4" bestFit="1" customWidth="1"/>
    <col min="21" max="21" width="16" style="4" bestFit="1" customWidth="1"/>
    <col min="22" max="22" width="16.28515625" style="4" bestFit="1" customWidth="1"/>
    <col min="23" max="23" width="17.7109375" style="4" bestFit="1" customWidth="1"/>
    <col min="24" max="24" width="41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4.28515625" style="5" customWidth="1"/>
    <col min="273" max="273" width="34.28515625" style="5" customWidth="1"/>
    <col min="274" max="274" width="3.42578125" style="5" customWidth="1"/>
    <col min="275" max="275" width="14.28515625" style="5" customWidth="1"/>
    <col min="276" max="276" width="34.28515625" style="5" customWidth="1"/>
    <col min="277" max="277" width="22.28515625" style="5" customWidth="1"/>
    <col min="278" max="279" width="10.28515625" style="5" customWidth="1"/>
    <col min="280" max="280" width="51.4257812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4.28515625" style="5" customWidth="1"/>
    <col min="529" max="529" width="34.28515625" style="5" customWidth="1"/>
    <col min="530" max="530" width="3.42578125" style="5" customWidth="1"/>
    <col min="531" max="531" width="14.28515625" style="5" customWidth="1"/>
    <col min="532" max="532" width="34.28515625" style="5" customWidth="1"/>
    <col min="533" max="533" width="22.28515625" style="5" customWidth="1"/>
    <col min="534" max="535" width="10.28515625" style="5" customWidth="1"/>
    <col min="536" max="536" width="51.4257812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4.28515625" style="5" customWidth="1"/>
    <col min="785" max="785" width="34.28515625" style="5" customWidth="1"/>
    <col min="786" max="786" width="3.42578125" style="5" customWidth="1"/>
    <col min="787" max="787" width="14.28515625" style="5" customWidth="1"/>
    <col min="788" max="788" width="34.28515625" style="5" customWidth="1"/>
    <col min="789" max="789" width="22.28515625" style="5" customWidth="1"/>
    <col min="790" max="791" width="10.28515625" style="5" customWidth="1"/>
    <col min="792" max="792" width="51.4257812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4.28515625" style="5" customWidth="1"/>
    <col min="1041" max="1041" width="34.28515625" style="5" customWidth="1"/>
    <col min="1042" max="1042" width="3.42578125" style="5" customWidth="1"/>
    <col min="1043" max="1043" width="14.28515625" style="5" customWidth="1"/>
    <col min="1044" max="1044" width="34.28515625" style="5" customWidth="1"/>
    <col min="1045" max="1045" width="22.28515625" style="5" customWidth="1"/>
    <col min="1046" max="1047" width="10.28515625" style="5" customWidth="1"/>
    <col min="1048" max="1048" width="51.4257812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4.28515625" style="5" customWidth="1"/>
    <col min="1297" max="1297" width="34.28515625" style="5" customWidth="1"/>
    <col min="1298" max="1298" width="3.42578125" style="5" customWidth="1"/>
    <col min="1299" max="1299" width="14.28515625" style="5" customWidth="1"/>
    <col min="1300" max="1300" width="34.28515625" style="5" customWidth="1"/>
    <col min="1301" max="1301" width="22.28515625" style="5" customWidth="1"/>
    <col min="1302" max="1303" width="10.28515625" style="5" customWidth="1"/>
    <col min="1304" max="1304" width="51.4257812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4.28515625" style="5" customWidth="1"/>
    <col min="1553" max="1553" width="34.28515625" style="5" customWidth="1"/>
    <col min="1554" max="1554" width="3.42578125" style="5" customWidth="1"/>
    <col min="1555" max="1555" width="14.28515625" style="5" customWidth="1"/>
    <col min="1556" max="1556" width="34.28515625" style="5" customWidth="1"/>
    <col min="1557" max="1557" width="22.28515625" style="5" customWidth="1"/>
    <col min="1558" max="1559" width="10.28515625" style="5" customWidth="1"/>
    <col min="1560" max="1560" width="51.4257812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4.28515625" style="5" customWidth="1"/>
    <col min="1809" max="1809" width="34.28515625" style="5" customWidth="1"/>
    <col min="1810" max="1810" width="3.42578125" style="5" customWidth="1"/>
    <col min="1811" max="1811" width="14.28515625" style="5" customWidth="1"/>
    <col min="1812" max="1812" width="34.28515625" style="5" customWidth="1"/>
    <col min="1813" max="1813" width="22.28515625" style="5" customWidth="1"/>
    <col min="1814" max="1815" width="10.28515625" style="5" customWidth="1"/>
    <col min="1816" max="1816" width="51.4257812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4.28515625" style="5" customWidth="1"/>
    <col min="2065" max="2065" width="34.28515625" style="5" customWidth="1"/>
    <col min="2066" max="2066" width="3.42578125" style="5" customWidth="1"/>
    <col min="2067" max="2067" width="14.28515625" style="5" customWidth="1"/>
    <col min="2068" max="2068" width="34.28515625" style="5" customWidth="1"/>
    <col min="2069" max="2069" width="22.28515625" style="5" customWidth="1"/>
    <col min="2070" max="2071" width="10.28515625" style="5" customWidth="1"/>
    <col min="2072" max="2072" width="51.4257812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4.28515625" style="5" customWidth="1"/>
    <col min="2321" max="2321" width="34.28515625" style="5" customWidth="1"/>
    <col min="2322" max="2322" width="3.42578125" style="5" customWidth="1"/>
    <col min="2323" max="2323" width="14.28515625" style="5" customWidth="1"/>
    <col min="2324" max="2324" width="34.28515625" style="5" customWidth="1"/>
    <col min="2325" max="2325" width="22.28515625" style="5" customWidth="1"/>
    <col min="2326" max="2327" width="10.28515625" style="5" customWidth="1"/>
    <col min="2328" max="2328" width="51.4257812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4.28515625" style="5" customWidth="1"/>
    <col min="2577" max="2577" width="34.28515625" style="5" customWidth="1"/>
    <col min="2578" max="2578" width="3.42578125" style="5" customWidth="1"/>
    <col min="2579" max="2579" width="14.28515625" style="5" customWidth="1"/>
    <col min="2580" max="2580" width="34.28515625" style="5" customWidth="1"/>
    <col min="2581" max="2581" width="22.28515625" style="5" customWidth="1"/>
    <col min="2582" max="2583" width="10.28515625" style="5" customWidth="1"/>
    <col min="2584" max="2584" width="51.4257812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4.28515625" style="5" customWidth="1"/>
    <col min="2833" max="2833" width="34.28515625" style="5" customWidth="1"/>
    <col min="2834" max="2834" width="3.42578125" style="5" customWidth="1"/>
    <col min="2835" max="2835" width="14.28515625" style="5" customWidth="1"/>
    <col min="2836" max="2836" width="34.28515625" style="5" customWidth="1"/>
    <col min="2837" max="2837" width="22.28515625" style="5" customWidth="1"/>
    <col min="2838" max="2839" width="10.28515625" style="5" customWidth="1"/>
    <col min="2840" max="2840" width="51.4257812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4.28515625" style="5" customWidth="1"/>
    <col min="3089" max="3089" width="34.28515625" style="5" customWidth="1"/>
    <col min="3090" max="3090" width="3.42578125" style="5" customWidth="1"/>
    <col min="3091" max="3091" width="14.28515625" style="5" customWidth="1"/>
    <col min="3092" max="3092" width="34.28515625" style="5" customWidth="1"/>
    <col min="3093" max="3093" width="22.28515625" style="5" customWidth="1"/>
    <col min="3094" max="3095" width="10.28515625" style="5" customWidth="1"/>
    <col min="3096" max="3096" width="51.4257812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4.28515625" style="5" customWidth="1"/>
    <col min="3345" max="3345" width="34.28515625" style="5" customWidth="1"/>
    <col min="3346" max="3346" width="3.42578125" style="5" customWidth="1"/>
    <col min="3347" max="3347" width="14.28515625" style="5" customWidth="1"/>
    <col min="3348" max="3348" width="34.28515625" style="5" customWidth="1"/>
    <col min="3349" max="3349" width="22.28515625" style="5" customWidth="1"/>
    <col min="3350" max="3351" width="10.28515625" style="5" customWidth="1"/>
    <col min="3352" max="3352" width="51.4257812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4.28515625" style="5" customWidth="1"/>
    <col min="3601" max="3601" width="34.28515625" style="5" customWidth="1"/>
    <col min="3602" max="3602" width="3.42578125" style="5" customWidth="1"/>
    <col min="3603" max="3603" width="14.28515625" style="5" customWidth="1"/>
    <col min="3604" max="3604" width="34.28515625" style="5" customWidth="1"/>
    <col min="3605" max="3605" width="22.28515625" style="5" customWidth="1"/>
    <col min="3606" max="3607" width="10.28515625" style="5" customWidth="1"/>
    <col min="3608" max="3608" width="51.4257812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4.28515625" style="5" customWidth="1"/>
    <col min="3857" max="3857" width="34.28515625" style="5" customWidth="1"/>
    <col min="3858" max="3858" width="3.42578125" style="5" customWidth="1"/>
    <col min="3859" max="3859" width="14.28515625" style="5" customWidth="1"/>
    <col min="3860" max="3860" width="34.28515625" style="5" customWidth="1"/>
    <col min="3861" max="3861" width="22.28515625" style="5" customWidth="1"/>
    <col min="3862" max="3863" width="10.28515625" style="5" customWidth="1"/>
    <col min="3864" max="3864" width="51.4257812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4.28515625" style="5" customWidth="1"/>
    <col min="4113" max="4113" width="34.28515625" style="5" customWidth="1"/>
    <col min="4114" max="4114" width="3.42578125" style="5" customWidth="1"/>
    <col min="4115" max="4115" width="14.28515625" style="5" customWidth="1"/>
    <col min="4116" max="4116" width="34.28515625" style="5" customWidth="1"/>
    <col min="4117" max="4117" width="22.28515625" style="5" customWidth="1"/>
    <col min="4118" max="4119" width="10.28515625" style="5" customWidth="1"/>
    <col min="4120" max="4120" width="51.4257812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4.28515625" style="5" customWidth="1"/>
    <col min="4369" max="4369" width="34.28515625" style="5" customWidth="1"/>
    <col min="4370" max="4370" width="3.42578125" style="5" customWidth="1"/>
    <col min="4371" max="4371" width="14.28515625" style="5" customWidth="1"/>
    <col min="4372" max="4372" width="34.28515625" style="5" customWidth="1"/>
    <col min="4373" max="4373" width="22.28515625" style="5" customWidth="1"/>
    <col min="4374" max="4375" width="10.28515625" style="5" customWidth="1"/>
    <col min="4376" max="4376" width="51.4257812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4.28515625" style="5" customWidth="1"/>
    <col min="4625" max="4625" width="34.28515625" style="5" customWidth="1"/>
    <col min="4626" max="4626" width="3.42578125" style="5" customWidth="1"/>
    <col min="4627" max="4627" width="14.28515625" style="5" customWidth="1"/>
    <col min="4628" max="4628" width="34.28515625" style="5" customWidth="1"/>
    <col min="4629" max="4629" width="22.28515625" style="5" customWidth="1"/>
    <col min="4630" max="4631" width="10.28515625" style="5" customWidth="1"/>
    <col min="4632" max="4632" width="51.4257812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4.28515625" style="5" customWidth="1"/>
    <col min="4881" max="4881" width="34.28515625" style="5" customWidth="1"/>
    <col min="4882" max="4882" width="3.42578125" style="5" customWidth="1"/>
    <col min="4883" max="4883" width="14.28515625" style="5" customWidth="1"/>
    <col min="4884" max="4884" width="34.28515625" style="5" customWidth="1"/>
    <col min="4885" max="4885" width="22.28515625" style="5" customWidth="1"/>
    <col min="4886" max="4887" width="10.28515625" style="5" customWidth="1"/>
    <col min="4888" max="4888" width="51.4257812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4.28515625" style="5" customWidth="1"/>
    <col min="5137" max="5137" width="34.28515625" style="5" customWidth="1"/>
    <col min="5138" max="5138" width="3.42578125" style="5" customWidth="1"/>
    <col min="5139" max="5139" width="14.28515625" style="5" customWidth="1"/>
    <col min="5140" max="5140" width="34.28515625" style="5" customWidth="1"/>
    <col min="5141" max="5141" width="22.28515625" style="5" customWidth="1"/>
    <col min="5142" max="5143" width="10.28515625" style="5" customWidth="1"/>
    <col min="5144" max="5144" width="51.4257812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4.28515625" style="5" customWidth="1"/>
    <col min="5393" max="5393" width="34.28515625" style="5" customWidth="1"/>
    <col min="5394" max="5394" width="3.42578125" style="5" customWidth="1"/>
    <col min="5395" max="5395" width="14.28515625" style="5" customWidth="1"/>
    <col min="5396" max="5396" width="34.28515625" style="5" customWidth="1"/>
    <col min="5397" max="5397" width="22.28515625" style="5" customWidth="1"/>
    <col min="5398" max="5399" width="10.28515625" style="5" customWidth="1"/>
    <col min="5400" max="5400" width="51.4257812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4.28515625" style="5" customWidth="1"/>
    <col min="5649" max="5649" width="34.28515625" style="5" customWidth="1"/>
    <col min="5650" max="5650" width="3.42578125" style="5" customWidth="1"/>
    <col min="5651" max="5651" width="14.28515625" style="5" customWidth="1"/>
    <col min="5652" max="5652" width="34.28515625" style="5" customWidth="1"/>
    <col min="5653" max="5653" width="22.28515625" style="5" customWidth="1"/>
    <col min="5654" max="5655" width="10.28515625" style="5" customWidth="1"/>
    <col min="5656" max="5656" width="51.4257812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4.28515625" style="5" customWidth="1"/>
    <col min="5905" max="5905" width="34.28515625" style="5" customWidth="1"/>
    <col min="5906" max="5906" width="3.42578125" style="5" customWidth="1"/>
    <col min="5907" max="5907" width="14.28515625" style="5" customWidth="1"/>
    <col min="5908" max="5908" width="34.28515625" style="5" customWidth="1"/>
    <col min="5909" max="5909" width="22.28515625" style="5" customWidth="1"/>
    <col min="5910" max="5911" width="10.28515625" style="5" customWidth="1"/>
    <col min="5912" max="5912" width="51.4257812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4.28515625" style="5" customWidth="1"/>
    <col min="6161" max="6161" width="34.28515625" style="5" customWidth="1"/>
    <col min="6162" max="6162" width="3.42578125" style="5" customWidth="1"/>
    <col min="6163" max="6163" width="14.28515625" style="5" customWidth="1"/>
    <col min="6164" max="6164" width="34.28515625" style="5" customWidth="1"/>
    <col min="6165" max="6165" width="22.28515625" style="5" customWidth="1"/>
    <col min="6166" max="6167" width="10.28515625" style="5" customWidth="1"/>
    <col min="6168" max="6168" width="51.4257812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4.28515625" style="5" customWidth="1"/>
    <col min="6417" max="6417" width="34.28515625" style="5" customWidth="1"/>
    <col min="6418" max="6418" width="3.42578125" style="5" customWidth="1"/>
    <col min="6419" max="6419" width="14.28515625" style="5" customWidth="1"/>
    <col min="6420" max="6420" width="34.28515625" style="5" customWidth="1"/>
    <col min="6421" max="6421" width="22.28515625" style="5" customWidth="1"/>
    <col min="6422" max="6423" width="10.28515625" style="5" customWidth="1"/>
    <col min="6424" max="6424" width="51.4257812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4.28515625" style="5" customWidth="1"/>
    <col min="6673" max="6673" width="34.28515625" style="5" customWidth="1"/>
    <col min="6674" max="6674" width="3.42578125" style="5" customWidth="1"/>
    <col min="6675" max="6675" width="14.28515625" style="5" customWidth="1"/>
    <col min="6676" max="6676" width="34.28515625" style="5" customWidth="1"/>
    <col min="6677" max="6677" width="22.28515625" style="5" customWidth="1"/>
    <col min="6678" max="6679" width="10.28515625" style="5" customWidth="1"/>
    <col min="6680" max="6680" width="51.4257812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4.28515625" style="5" customWidth="1"/>
    <col min="6929" max="6929" width="34.28515625" style="5" customWidth="1"/>
    <col min="6930" max="6930" width="3.42578125" style="5" customWidth="1"/>
    <col min="6931" max="6931" width="14.28515625" style="5" customWidth="1"/>
    <col min="6932" max="6932" width="34.28515625" style="5" customWidth="1"/>
    <col min="6933" max="6933" width="22.28515625" style="5" customWidth="1"/>
    <col min="6934" max="6935" width="10.28515625" style="5" customWidth="1"/>
    <col min="6936" max="6936" width="51.4257812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4.28515625" style="5" customWidth="1"/>
    <col min="7185" max="7185" width="34.28515625" style="5" customWidth="1"/>
    <col min="7186" max="7186" width="3.42578125" style="5" customWidth="1"/>
    <col min="7187" max="7187" width="14.28515625" style="5" customWidth="1"/>
    <col min="7188" max="7188" width="34.28515625" style="5" customWidth="1"/>
    <col min="7189" max="7189" width="22.28515625" style="5" customWidth="1"/>
    <col min="7190" max="7191" width="10.28515625" style="5" customWidth="1"/>
    <col min="7192" max="7192" width="51.4257812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4.28515625" style="5" customWidth="1"/>
    <col min="7441" max="7441" width="34.28515625" style="5" customWidth="1"/>
    <col min="7442" max="7442" width="3.42578125" style="5" customWidth="1"/>
    <col min="7443" max="7443" width="14.28515625" style="5" customWidth="1"/>
    <col min="7444" max="7444" width="34.28515625" style="5" customWidth="1"/>
    <col min="7445" max="7445" width="22.28515625" style="5" customWidth="1"/>
    <col min="7446" max="7447" width="10.28515625" style="5" customWidth="1"/>
    <col min="7448" max="7448" width="51.4257812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4.28515625" style="5" customWidth="1"/>
    <col min="7697" max="7697" width="34.28515625" style="5" customWidth="1"/>
    <col min="7698" max="7698" width="3.42578125" style="5" customWidth="1"/>
    <col min="7699" max="7699" width="14.28515625" style="5" customWidth="1"/>
    <col min="7700" max="7700" width="34.28515625" style="5" customWidth="1"/>
    <col min="7701" max="7701" width="22.28515625" style="5" customWidth="1"/>
    <col min="7702" max="7703" width="10.28515625" style="5" customWidth="1"/>
    <col min="7704" max="7704" width="51.4257812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4.28515625" style="5" customWidth="1"/>
    <col min="7953" max="7953" width="34.28515625" style="5" customWidth="1"/>
    <col min="7954" max="7954" width="3.42578125" style="5" customWidth="1"/>
    <col min="7955" max="7955" width="14.28515625" style="5" customWidth="1"/>
    <col min="7956" max="7956" width="34.28515625" style="5" customWidth="1"/>
    <col min="7957" max="7957" width="22.28515625" style="5" customWidth="1"/>
    <col min="7958" max="7959" width="10.28515625" style="5" customWidth="1"/>
    <col min="7960" max="7960" width="51.4257812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4.28515625" style="5" customWidth="1"/>
    <col min="8209" max="8209" width="34.28515625" style="5" customWidth="1"/>
    <col min="8210" max="8210" width="3.42578125" style="5" customWidth="1"/>
    <col min="8211" max="8211" width="14.28515625" style="5" customWidth="1"/>
    <col min="8212" max="8212" width="34.28515625" style="5" customWidth="1"/>
    <col min="8213" max="8213" width="22.28515625" style="5" customWidth="1"/>
    <col min="8214" max="8215" width="10.28515625" style="5" customWidth="1"/>
    <col min="8216" max="8216" width="51.4257812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4.28515625" style="5" customWidth="1"/>
    <col min="8465" max="8465" width="34.28515625" style="5" customWidth="1"/>
    <col min="8466" max="8466" width="3.42578125" style="5" customWidth="1"/>
    <col min="8467" max="8467" width="14.28515625" style="5" customWidth="1"/>
    <col min="8468" max="8468" width="34.28515625" style="5" customWidth="1"/>
    <col min="8469" max="8469" width="22.28515625" style="5" customWidth="1"/>
    <col min="8470" max="8471" width="10.28515625" style="5" customWidth="1"/>
    <col min="8472" max="8472" width="51.4257812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4.28515625" style="5" customWidth="1"/>
    <col min="8721" max="8721" width="34.28515625" style="5" customWidth="1"/>
    <col min="8722" max="8722" width="3.42578125" style="5" customWidth="1"/>
    <col min="8723" max="8723" width="14.28515625" style="5" customWidth="1"/>
    <col min="8724" max="8724" width="34.28515625" style="5" customWidth="1"/>
    <col min="8725" max="8725" width="22.28515625" style="5" customWidth="1"/>
    <col min="8726" max="8727" width="10.28515625" style="5" customWidth="1"/>
    <col min="8728" max="8728" width="51.4257812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4.28515625" style="5" customWidth="1"/>
    <col min="8977" max="8977" width="34.28515625" style="5" customWidth="1"/>
    <col min="8978" max="8978" width="3.42578125" style="5" customWidth="1"/>
    <col min="8979" max="8979" width="14.28515625" style="5" customWidth="1"/>
    <col min="8980" max="8980" width="34.28515625" style="5" customWidth="1"/>
    <col min="8981" max="8981" width="22.28515625" style="5" customWidth="1"/>
    <col min="8982" max="8983" width="10.28515625" style="5" customWidth="1"/>
    <col min="8984" max="8984" width="51.4257812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4.28515625" style="5" customWidth="1"/>
    <col min="9233" max="9233" width="34.28515625" style="5" customWidth="1"/>
    <col min="9234" max="9234" width="3.42578125" style="5" customWidth="1"/>
    <col min="9235" max="9235" width="14.28515625" style="5" customWidth="1"/>
    <col min="9236" max="9236" width="34.28515625" style="5" customWidth="1"/>
    <col min="9237" max="9237" width="22.28515625" style="5" customWidth="1"/>
    <col min="9238" max="9239" width="10.28515625" style="5" customWidth="1"/>
    <col min="9240" max="9240" width="51.4257812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4.28515625" style="5" customWidth="1"/>
    <col min="9489" max="9489" width="34.28515625" style="5" customWidth="1"/>
    <col min="9490" max="9490" width="3.42578125" style="5" customWidth="1"/>
    <col min="9491" max="9491" width="14.28515625" style="5" customWidth="1"/>
    <col min="9492" max="9492" width="34.28515625" style="5" customWidth="1"/>
    <col min="9493" max="9493" width="22.28515625" style="5" customWidth="1"/>
    <col min="9494" max="9495" width="10.28515625" style="5" customWidth="1"/>
    <col min="9496" max="9496" width="51.4257812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4.28515625" style="5" customWidth="1"/>
    <col min="9745" max="9745" width="34.28515625" style="5" customWidth="1"/>
    <col min="9746" max="9746" width="3.42578125" style="5" customWidth="1"/>
    <col min="9747" max="9747" width="14.28515625" style="5" customWidth="1"/>
    <col min="9748" max="9748" width="34.28515625" style="5" customWidth="1"/>
    <col min="9749" max="9749" width="22.28515625" style="5" customWidth="1"/>
    <col min="9750" max="9751" width="10.28515625" style="5" customWidth="1"/>
    <col min="9752" max="9752" width="51.4257812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4.28515625" style="5" customWidth="1"/>
    <col min="10001" max="10001" width="34.28515625" style="5" customWidth="1"/>
    <col min="10002" max="10002" width="3.42578125" style="5" customWidth="1"/>
    <col min="10003" max="10003" width="14.28515625" style="5" customWidth="1"/>
    <col min="10004" max="10004" width="34.28515625" style="5" customWidth="1"/>
    <col min="10005" max="10005" width="22.28515625" style="5" customWidth="1"/>
    <col min="10006" max="10007" width="10.28515625" style="5" customWidth="1"/>
    <col min="10008" max="10008" width="51.4257812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4.28515625" style="5" customWidth="1"/>
    <col min="10257" max="10257" width="34.28515625" style="5" customWidth="1"/>
    <col min="10258" max="10258" width="3.42578125" style="5" customWidth="1"/>
    <col min="10259" max="10259" width="14.28515625" style="5" customWidth="1"/>
    <col min="10260" max="10260" width="34.28515625" style="5" customWidth="1"/>
    <col min="10261" max="10261" width="22.28515625" style="5" customWidth="1"/>
    <col min="10262" max="10263" width="10.28515625" style="5" customWidth="1"/>
    <col min="10264" max="10264" width="51.4257812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4.28515625" style="5" customWidth="1"/>
    <col min="10513" max="10513" width="34.28515625" style="5" customWidth="1"/>
    <col min="10514" max="10514" width="3.42578125" style="5" customWidth="1"/>
    <col min="10515" max="10515" width="14.28515625" style="5" customWidth="1"/>
    <col min="10516" max="10516" width="34.28515625" style="5" customWidth="1"/>
    <col min="10517" max="10517" width="22.28515625" style="5" customWidth="1"/>
    <col min="10518" max="10519" width="10.28515625" style="5" customWidth="1"/>
    <col min="10520" max="10520" width="51.4257812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4.28515625" style="5" customWidth="1"/>
    <col min="10769" max="10769" width="34.28515625" style="5" customWidth="1"/>
    <col min="10770" max="10770" width="3.42578125" style="5" customWidth="1"/>
    <col min="10771" max="10771" width="14.28515625" style="5" customWidth="1"/>
    <col min="10772" max="10772" width="34.28515625" style="5" customWidth="1"/>
    <col min="10773" max="10773" width="22.28515625" style="5" customWidth="1"/>
    <col min="10774" max="10775" width="10.28515625" style="5" customWidth="1"/>
    <col min="10776" max="10776" width="51.4257812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4.28515625" style="5" customWidth="1"/>
    <col min="11025" max="11025" width="34.28515625" style="5" customWidth="1"/>
    <col min="11026" max="11026" width="3.42578125" style="5" customWidth="1"/>
    <col min="11027" max="11027" width="14.28515625" style="5" customWidth="1"/>
    <col min="11028" max="11028" width="34.28515625" style="5" customWidth="1"/>
    <col min="11029" max="11029" width="22.28515625" style="5" customWidth="1"/>
    <col min="11030" max="11031" width="10.28515625" style="5" customWidth="1"/>
    <col min="11032" max="11032" width="51.4257812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4.28515625" style="5" customWidth="1"/>
    <col min="11281" max="11281" width="34.28515625" style="5" customWidth="1"/>
    <col min="11282" max="11282" width="3.42578125" style="5" customWidth="1"/>
    <col min="11283" max="11283" width="14.28515625" style="5" customWidth="1"/>
    <col min="11284" max="11284" width="34.28515625" style="5" customWidth="1"/>
    <col min="11285" max="11285" width="22.28515625" style="5" customWidth="1"/>
    <col min="11286" max="11287" width="10.28515625" style="5" customWidth="1"/>
    <col min="11288" max="11288" width="51.4257812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4.28515625" style="5" customWidth="1"/>
    <col min="11537" max="11537" width="34.28515625" style="5" customWidth="1"/>
    <col min="11538" max="11538" width="3.42578125" style="5" customWidth="1"/>
    <col min="11539" max="11539" width="14.28515625" style="5" customWidth="1"/>
    <col min="11540" max="11540" width="34.28515625" style="5" customWidth="1"/>
    <col min="11541" max="11541" width="22.28515625" style="5" customWidth="1"/>
    <col min="11542" max="11543" width="10.28515625" style="5" customWidth="1"/>
    <col min="11544" max="11544" width="51.4257812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4.28515625" style="5" customWidth="1"/>
    <col min="11793" max="11793" width="34.28515625" style="5" customWidth="1"/>
    <col min="11794" max="11794" width="3.42578125" style="5" customWidth="1"/>
    <col min="11795" max="11795" width="14.28515625" style="5" customWidth="1"/>
    <col min="11796" max="11796" width="34.28515625" style="5" customWidth="1"/>
    <col min="11797" max="11797" width="22.28515625" style="5" customWidth="1"/>
    <col min="11798" max="11799" width="10.28515625" style="5" customWidth="1"/>
    <col min="11800" max="11800" width="51.4257812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4.28515625" style="5" customWidth="1"/>
    <col min="12049" max="12049" width="34.28515625" style="5" customWidth="1"/>
    <col min="12050" max="12050" width="3.42578125" style="5" customWidth="1"/>
    <col min="12051" max="12051" width="14.28515625" style="5" customWidth="1"/>
    <col min="12052" max="12052" width="34.28515625" style="5" customWidth="1"/>
    <col min="12053" max="12053" width="22.28515625" style="5" customWidth="1"/>
    <col min="12054" max="12055" width="10.28515625" style="5" customWidth="1"/>
    <col min="12056" max="12056" width="51.4257812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4.28515625" style="5" customWidth="1"/>
    <col min="12305" max="12305" width="34.28515625" style="5" customWidth="1"/>
    <col min="12306" max="12306" width="3.42578125" style="5" customWidth="1"/>
    <col min="12307" max="12307" width="14.28515625" style="5" customWidth="1"/>
    <col min="12308" max="12308" width="34.28515625" style="5" customWidth="1"/>
    <col min="12309" max="12309" width="22.28515625" style="5" customWidth="1"/>
    <col min="12310" max="12311" width="10.28515625" style="5" customWidth="1"/>
    <col min="12312" max="12312" width="51.4257812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4.28515625" style="5" customWidth="1"/>
    <col min="12561" max="12561" width="34.28515625" style="5" customWidth="1"/>
    <col min="12562" max="12562" width="3.42578125" style="5" customWidth="1"/>
    <col min="12563" max="12563" width="14.28515625" style="5" customWidth="1"/>
    <col min="12564" max="12564" width="34.28515625" style="5" customWidth="1"/>
    <col min="12565" max="12565" width="22.28515625" style="5" customWidth="1"/>
    <col min="12566" max="12567" width="10.28515625" style="5" customWidth="1"/>
    <col min="12568" max="12568" width="51.4257812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4.28515625" style="5" customWidth="1"/>
    <col min="12817" max="12817" width="34.28515625" style="5" customWidth="1"/>
    <col min="12818" max="12818" width="3.42578125" style="5" customWidth="1"/>
    <col min="12819" max="12819" width="14.28515625" style="5" customWidth="1"/>
    <col min="12820" max="12820" width="34.28515625" style="5" customWidth="1"/>
    <col min="12821" max="12821" width="22.28515625" style="5" customWidth="1"/>
    <col min="12822" max="12823" width="10.28515625" style="5" customWidth="1"/>
    <col min="12824" max="12824" width="51.4257812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4.28515625" style="5" customWidth="1"/>
    <col min="13073" max="13073" width="34.28515625" style="5" customWidth="1"/>
    <col min="13074" max="13074" width="3.42578125" style="5" customWidth="1"/>
    <col min="13075" max="13075" width="14.28515625" style="5" customWidth="1"/>
    <col min="13076" max="13076" width="34.28515625" style="5" customWidth="1"/>
    <col min="13077" max="13077" width="22.28515625" style="5" customWidth="1"/>
    <col min="13078" max="13079" width="10.28515625" style="5" customWidth="1"/>
    <col min="13080" max="13080" width="51.4257812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4.28515625" style="5" customWidth="1"/>
    <col min="13329" max="13329" width="34.28515625" style="5" customWidth="1"/>
    <col min="13330" max="13330" width="3.42578125" style="5" customWidth="1"/>
    <col min="13331" max="13331" width="14.28515625" style="5" customWidth="1"/>
    <col min="13332" max="13332" width="34.28515625" style="5" customWidth="1"/>
    <col min="13333" max="13333" width="22.28515625" style="5" customWidth="1"/>
    <col min="13334" max="13335" width="10.28515625" style="5" customWidth="1"/>
    <col min="13336" max="13336" width="51.4257812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4.28515625" style="5" customWidth="1"/>
    <col min="13585" max="13585" width="34.28515625" style="5" customWidth="1"/>
    <col min="13586" max="13586" width="3.42578125" style="5" customWidth="1"/>
    <col min="13587" max="13587" width="14.28515625" style="5" customWidth="1"/>
    <col min="13588" max="13588" width="34.28515625" style="5" customWidth="1"/>
    <col min="13589" max="13589" width="22.28515625" style="5" customWidth="1"/>
    <col min="13590" max="13591" width="10.28515625" style="5" customWidth="1"/>
    <col min="13592" max="13592" width="51.4257812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4.28515625" style="5" customWidth="1"/>
    <col min="13841" max="13841" width="34.28515625" style="5" customWidth="1"/>
    <col min="13842" max="13842" width="3.42578125" style="5" customWidth="1"/>
    <col min="13843" max="13843" width="14.28515625" style="5" customWidth="1"/>
    <col min="13844" max="13844" width="34.28515625" style="5" customWidth="1"/>
    <col min="13845" max="13845" width="22.28515625" style="5" customWidth="1"/>
    <col min="13846" max="13847" width="10.28515625" style="5" customWidth="1"/>
    <col min="13848" max="13848" width="51.4257812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4.28515625" style="5" customWidth="1"/>
    <col min="14097" max="14097" width="34.28515625" style="5" customWidth="1"/>
    <col min="14098" max="14098" width="3.42578125" style="5" customWidth="1"/>
    <col min="14099" max="14099" width="14.28515625" style="5" customWidth="1"/>
    <col min="14100" max="14100" width="34.28515625" style="5" customWidth="1"/>
    <col min="14101" max="14101" width="22.28515625" style="5" customWidth="1"/>
    <col min="14102" max="14103" width="10.28515625" style="5" customWidth="1"/>
    <col min="14104" max="14104" width="51.4257812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4.28515625" style="5" customWidth="1"/>
    <col min="14353" max="14353" width="34.28515625" style="5" customWidth="1"/>
    <col min="14354" max="14354" width="3.42578125" style="5" customWidth="1"/>
    <col min="14355" max="14355" width="14.28515625" style="5" customWidth="1"/>
    <col min="14356" max="14356" width="34.28515625" style="5" customWidth="1"/>
    <col min="14357" max="14357" width="22.28515625" style="5" customWidth="1"/>
    <col min="14358" max="14359" width="10.28515625" style="5" customWidth="1"/>
    <col min="14360" max="14360" width="51.4257812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4.28515625" style="5" customWidth="1"/>
    <col min="14609" max="14609" width="34.28515625" style="5" customWidth="1"/>
    <col min="14610" max="14610" width="3.42578125" style="5" customWidth="1"/>
    <col min="14611" max="14611" width="14.28515625" style="5" customWidth="1"/>
    <col min="14612" max="14612" width="34.28515625" style="5" customWidth="1"/>
    <col min="14613" max="14613" width="22.28515625" style="5" customWidth="1"/>
    <col min="14614" max="14615" width="10.28515625" style="5" customWidth="1"/>
    <col min="14616" max="14616" width="51.4257812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4.28515625" style="5" customWidth="1"/>
    <col min="14865" max="14865" width="34.28515625" style="5" customWidth="1"/>
    <col min="14866" max="14866" width="3.42578125" style="5" customWidth="1"/>
    <col min="14867" max="14867" width="14.28515625" style="5" customWidth="1"/>
    <col min="14868" max="14868" width="34.28515625" style="5" customWidth="1"/>
    <col min="14869" max="14869" width="22.28515625" style="5" customWidth="1"/>
    <col min="14870" max="14871" width="10.28515625" style="5" customWidth="1"/>
    <col min="14872" max="14872" width="51.4257812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4.28515625" style="5" customWidth="1"/>
    <col min="15121" max="15121" width="34.28515625" style="5" customWidth="1"/>
    <col min="15122" max="15122" width="3.42578125" style="5" customWidth="1"/>
    <col min="15123" max="15123" width="14.28515625" style="5" customWidth="1"/>
    <col min="15124" max="15124" width="34.28515625" style="5" customWidth="1"/>
    <col min="15125" max="15125" width="22.28515625" style="5" customWidth="1"/>
    <col min="15126" max="15127" width="10.28515625" style="5" customWidth="1"/>
    <col min="15128" max="15128" width="51.4257812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4.28515625" style="5" customWidth="1"/>
    <col min="15377" max="15377" width="34.28515625" style="5" customWidth="1"/>
    <col min="15378" max="15378" width="3.42578125" style="5" customWidth="1"/>
    <col min="15379" max="15379" width="14.28515625" style="5" customWidth="1"/>
    <col min="15380" max="15380" width="34.28515625" style="5" customWidth="1"/>
    <col min="15381" max="15381" width="22.28515625" style="5" customWidth="1"/>
    <col min="15382" max="15383" width="10.28515625" style="5" customWidth="1"/>
    <col min="15384" max="15384" width="51.4257812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4.28515625" style="5" customWidth="1"/>
    <col min="15633" max="15633" width="34.28515625" style="5" customWidth="1"/>
    <col min="15634" max="15634" width="3.42578125" style="5" customWidth="1"/>
    <col min="15635" max="15635" width="14.28515625" style="5" customWidth="1"/>
    <col min="15636" max="15636" width="34.28515625" style="5" customWidth="1"/>
    <col min="15637" max="15637" width="22.28515625" style="5" customWidth="1"/>
    <col min="15638" max="15639" width="10.28515625" style="5" customWidth="1"/>
    <col min="15640" max="15640" width="51.4257812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4.28515625" style="5" customWidth="1"/>
    <col min="15889" max="15889" width="34.28515625" style="5" customWidth="1"/>
    <col min="15890" max="15890" width="3.42578125" style="5" customWidth="1"/>
    <col min="15891" max="15891" width="14.28515625" style="5" customWidth="1"/>
    <col min="15892" max="15892" width="34.28515625" style="5" customWidth="1"/>
    <col min="15893" max="15893" width="22.28515625" style="5" customWidth="1"/>
    <col min="15894" max="15895" width="10.28515625" style="5" customWidth="1"/>
    <col min="15896" max="15896" width="51.4257812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4.28515625" style="5" customWidth="1"/>
    <col min="16145" max="16145" width="34.28515625" style="5" customWidth="1"/>
    <col min="16146" max="16146" width="3.42578125" style="5" customWidth="1"/>
    <col min="16147" max="16147" width="14.28515625" style="5" customWidth="1"/>
    <col min="16148" max="16148" width="34.28515625" style="5" customWidth="1"/>
    <col min="16149" max="16149" width="22.28515625" style="5" customWidth="1"/>
    <col min="16150" max="16151" width="10.28515625" style="5" customWidth="1"/>
    <col min="16152" max="16152" width="51.42578125" style="5" customWidth="1"/>
    <col min="16153" max="16384" width="9.140625" style="5"/>
  </cols>
  <sheetData>
    <row r="1" spans="1:25" ht="16.5" thickBot="1" x14ac:dyDescent="0.25">
      <c r="A1" s="226" t="s">
        <v>416</v>
      </c>
      <c r="B1" s="226"/>
      <c r="T1" s="4" t="s">
        <v>399</v>
      </c>
      <c r="U1" s="4" t="s">
        <v>278</v>
      </c>
      <c r="V1" s="4" t="s">
        <v>439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f>törzsanyag!I36</f>
        <v>39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törzsanyag!B57</f>
        <v>Elméleti Fizika B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törzsanyag!I63</f>
        <v>20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törzsanyag!C13+törzsanyag!C21+törzsanyag!C35+törzsanyag!C44+törzsanyag!C62+törzsanyag!C68</f>
        <v>20</v>
      </c>
      <c r="D11" s="54">
        <f>törzsanyag!D13+törzsanyag!D21+törzsanyag!D35+törzsanyag!D44+törzsanyag!D62+törzsanyag!D68</f>
        <v>20</v>
      </c>
      <c r="E11" s="54">
        <f>törzsanyag!E13+törzsanyag!E21+törzsanyag!E35+törzsanyag!E44+törzsanyag!E62+törzsanyag!E68</f>
        <v>16</v>
      </c>
      <c r="F11" s="54">
        <f>törzsanyag!F13+törzsanyag!F21+törzsanyag!F35+törzsanyag!F44+törzsanyag!F62+törzsanyag!F68</f>
        <v>14</v>
      </c>
      <c r="G11" s="54">
        <f>törzsanyag!G13+törzsanyag!G21+törzsanyag!G35+törzsanyag!G44+törzsanyag!G62+törzsanyag!G68</f>
        <v>8</v>
      </c>
      <c r="H11" s="54">
        <f>törzsanyag!H13+törzsanyag!H21+törzsanyag!H35+törzsanyag!H44+törzsanyag!H62+törzsanyag!H68</f>
        <v>4</v>
      </c>
      <c r="I11" s="215">
        <f>SUM(C11:H11)</f>
        <v>82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törzsanyag!C14+törzsanyag!C22+törzsanyag!C36+törzsanyag!C45+törzsanyag!C63+törzsanyag!C69</f>
        <v>30</v>
      </c>
      <c r="D12" s="62">
        <f>törzsanyag!D14+törzsanyag!D22+törzsanyag!D36+törzsanyag!D45+törzsanyag!D63+törzsanyag!D69</f>
        <v>30</v>
      </c>
      <c r="E12" s="62">
        <f>törzsanyag!E14+törzsanyag!E22+törzsanyag!E36+törzsanyag!E45+törzsanyag!E63+törzsanyag!E69</f>
        <v>23</v>
      </c>
      <c r="F12" s="62">
        <f>törzsanyag!F14+törzsanyag!F22+törzsanyag!F36+törzsanyag!F45+törzsanyag!F63+törzsanyag!F69</f>
        <v>20</v>
      </c>
      <c r="G12" s="62">
        <f>törzsanyag!G14+törzsanyag!G22+törzsanyag!G36+törzsanyag!G45+törzsanyag!G63+törzsanyag!G69</f>
        <v>11</v>
      </c>
      <c r="H12" s="62">
        <f>törzsanyag!H14+törzsanyag!H22+törzsanyag!H36+törzsanyag!H45+törzsanyag!H63+törzsanyag!H69</f>
        <v>15</v>
      </c>
      <c r="I12" s="209">
        <f>SUM(C12:H12)</f>
        <v>129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törzsanyag!C15+törzsanyag!C23+törzsanyag!C37+törzsanyag!C46+törzsanyag!C64+törzsanyag!C70</f>
        <v>3</v>
      </c>
      <c r="D13" s="68">
        <f>törzsanyag!D15+törzsanyag!D23+törzsanyag!D37+törzsanyag!D46+törzsanyag!D64+törzsanyag!D70</f>
        <v>3</v>
      </c>
      <c r="E13" s="68">
        <f>törzsanyag!E15+törzsanyag!E23+törzsanyag!E37+törzsanyag!E46+törzsanyag!E64+törzsanyag!E70</f>
        <v>3</v>
      </c>
      <c r="F13" s="68">
        <f>törzsanyag!F15+törzsanyag!F23+törzsanyag!F37+törzsanyag!F46+törzsanyag!F64+törzsanyag!F70</f>
        <v>3</v>
      </c>
      <c r="G13" s="68">
        <f>törzsanyag!G15+törzsanyag!G23+törzsanyag!G37+törzsanyag!G46+törzsanyag!G64+törzsanyag!G70</f>
        <v>1</v>
      </c>
      <c r="H13" s="68">
        <f>törzsanyag!H15+törzsanyag!H23+törzsanyag!H37+törzsanyag!H46+törzsanyag!H64+törzsanyag!H70</f>
        <v>1</v>
      </c>
      <c r="I13" s="210">
        <f>SUM(C13:H13)</f>
        <v>14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416</v>
      </c>
      <c r="I15" s="14"/>
      <c r="J15" s="14"/>
      <c r="K15" s="14"/>
      <c r="L15" s="14"/>
      <c r="T15" s="16"/>
    </row>
    <row r="16" spans="1:25" ht="13.5" thickBot="1" x14ac:dyDescent="0.25">
      <c r="A16" s="41" t="s">
        <v>276</v>
      </c>
      <c r="B16" s="42" t="s">
        <v>277</v>
      </c>
      <c r="C16" s="118"/>
      <c r="D16" s="45"/>
      <c r="E16" s="45" t="s">
        <v>370</v>
      </c>
      <c r="F16" s="45"/>
      <c r="G16" s="45"/>
      <c r="H16" s="119"/>
      <c r="I16" s="43">
        <v>2</v>
      </c>
      <c r="J16" s="45"/>
      <c r="K16" s="45"/>
      <c r="L16" s="46"/>
      <c r="M16" s="43">
        <v>2</v>
      </c>
      <c r="N16" s="46" t="s">
        <v>472</v>
      </c>
      <c r="O16" s="87"/>
      <c r="P16" s="88"/>
      <c r="Q16" s="89"/>
      <c r="R16" s="87"/>
      <c r="S16" s="90"/>
      <c r="T16" s="89"/>
      <c r="U16" s="41" t="s">
        <v>278</v>
      </c>
      <c r="V16" s="41" t="s">
        <v>439</v>
      </c>
      <c r="W16" s="41" t="s">
        <v>448</v>
      </c>
      <c r="X16" s="41" t="s">
        <v>427</v>
      </c>
    </row>
    <row r="17" spans="1:24" ht="13.5" thickBot="1" x14ac:dyDescent="0.25">
      <c r="A17" s="41" t="s">
        <v>279</v>
      </c>
      <c r="B17" s="42" t="s">
        <v>280</v>
      </c>
      <c r="C17" s="118"/>
      <c r="D17" s="45"/>
      <c r="E17" s="45" t="s">
        <v>370</v>
      </c>
      <c r="F17" s="45"/>
      <c r="G17" s="45"/>
      <c r="H17" s="119"/>
      <c r="I17" s="43">
        <v>2</v>
      </c>
      <c r="J17" s="45"/>
      <c r="K17" s="45"/>
      <c r="L17" s="46"/>
      <c r="M17" s="43">
        <v>2</v>
      </c>
      <c r="N17" s="46" t="s">
        <v>472</v>
      </c>
      <c r="O17" s="87"/>
      <c r="P17" s="88"/>
      <c r="Q17" s="89"/>
      <c r="R17" s="87"/>
      <c r="S17" s="90"/>
      <c r="T17" s="89"/>
      <c r="U17" s="41" t="s">
        <v>281</v>
      </c>
      <c r="V17" s="41" t="s">
        <v>440</v>
      </c>
      <c r="W17" s="41" t="s">
        <v>448</v>
      </c>
      <c r="X17" s="41" t="s">
        <v>428</v>
      </c>
    </row>
    <row r="18" spans="1:24" ht="13.5" thickBot="1" x14ac:dyDescent="0.25">
      <c r="A18" s="41" t="s">
        <v>282</v>
      </c>
      <c r="B18" s="42" t="s">
        <v>283</v>
      </c>
      <c r="C18" s="118"/>
      <c r="D18" s="45"/>
      <c r="E18" s="45" t="s">
        <v>370</v>
      </c>
      <c r="F18" s="45"/>
      <c r="G18" s="45"/>
      <c r="H18" s="119"/>
      <c r="I18" s="43"/>
      <c r="J18" s="45">
        <v>2</v>
      </c>
      <c r="K18" s="45"/>
      <c r="L18" s="46"/>
      <c r="M18" s="43">
        <v>3</v>
      </c>
      <c r="N18" s="46" t="s">
        <v>474</v>
      </c>
      <c r="O18" s="87"/>
      <c r="P18" s="88"/>
      <c r="Q18" s="89"/>
      <c r="R18" s="87"/>
      <c r="S18" s="90"/>
      <c r="T18" s="89"/>
      <c r="U18" s="41" t="s">
        <v>284</v>
      </c>
      <c r="V18" s="41" t="s">
        <v>441</v>
      </c>
      <c r="W18" s="41" t="s">
        <v>448</v>
      </c>
      <c r="X18" s="41" t="s">
        <v>429</v>
      </c>
    </row>
    <row r="19" spans="1:24" ht="13.5" thickBot="1" x14ac:dyDescent="0.25">
      <c r="A19" s="41" t="s">
        <v>285</v>
      </c>
      <c r="B19" s="42" t="s">
        <v>286</v>
      </c>
      <c r="C19" s="118"/>
      <c r="D19" s="45"/>
      <c r="E19" s="45"/>
      <c r="F19" s="45" t="s">
        <v>370</v>
      </c>
      <c r="G19" s="45"/>
      <c r="H19" s="119"/>
      <c r="I19" s="43"/>
      <c r="J19" s="45">
        <v>2</v>
      </c>
      <c r="K19" s="45"/>
      <c r="L19" s="46"/>
      <c r="M19" s="43">
        <v>3</v>
      </c>
      <c r="N19" s="46" t="s">
        <v>474</v>
      </c>
      <c r="O19" s="87"/>
      <c r="P19" s="88"/>
      <c r="Q19" s="89"/>
      <c r="R19" s="87"/>
      <c r="S19" s="90"/>
      <c r="T19" s="89"/>
      <c r="U19" s="41" t="s">
        <v>287</v>
      </c>
      <c r="V19" s="41" t="s">
        <v>442</v>
      </c>
      <c r="W19" s="41" t="s">
        <v>448</v>
      </c>
      <c r="X19" s="41" t="s">
        <v>430</v>
      </c>
    </row>
    <row r="20" spans="1:24" ht="13.5" thickBot="1" x14ac:dyDescent="0.25">
      <c r="A20" s="205" t="s">
        <v>471</v>
      </c>
      <c r="B20" s="182" t="s">
        <v>288</v>
      </c>
      <c r="C20" s="183"/>
      <c r="D20" s="136"/>
      <c r="E20" s="136"/>
      <c r="F20" s="136" t="s">
        <v>370</v>
      </c>
      <c r="G20" s="136"/>
      <c r="H20" s="138"/>
      <c r="I20" s="135">
        <v>1</v>
      </c>
      <c r="J20" s="136"/>
      <c r="K20" s="136"/>
      <c r="L20" s="137"/>
      <c r="M20" s="135">
        <v>2</v>
      </c>
      <c r="N20" s="137" t="s">
        <v>472</v>
      </c>
      <c r="O20" s="184"/>
      <c r="P20" s="185"/>
      <c r="Q20" s="186"/>
      <c r="R20" s="184"/>
      <c r="S20" s="187"/>
      <c r="T20" s="186"/>
      <c r="U20" s="191" t="s">
        <v>290</v>
      </c>
      <c r="V20" s="141" t="s">
        <v>443</v>
      </c>
      <c r="W20" s="41" t="s">
        <v>448</v>
      </c>
      <c r="X20" s="141" t="s">
        <v>431</v>
      </c>
    </row>
    <row r="21" spans="1:24" ht="13.5" thickBot="1" x14ac:dyDescent="0.25">
      <c r="A21" s="132" t="s">
        <v>289</v>
      </c>
      <c r="B21" s="188" t="s">
        <v>288</v>
      </c>
      <c r="C21" s="189"/>
      <c r="D21" s="129"/>
      <c r="E21" s="129"/>
      <c r="F21" s="129" t="s">
        <v>370</v>
      </c>
      <c r="G21" s="129"/>
      <c r="H21" s="131"/>
      <c r="I21" s="128"/>
      <c r="J21" s="129">
        <v>2</v>
      </c>
      <c r="K21" s="129"/>
      <c r="L21" s="130"/>
      <c r="M21" s="128">
        <v>3</v>
      </c>
      <c r="N21" s="130" t="s">
        <v>474</v>
      </c>
      <c r="O21" s="139"/>
      <c r="P21" s="140"/>
      <c r="Q21" s="125"/>
      <c r="R21" s="139"/>
      <c r="S21" s="190"/>
      <c r="T21" s="125"/>
      <c r="U21" s="132" t="s">
        <v>290</v>
      </c>
      <c r="V21" s="132" t="s">
        <v>443</v>
      </c>
      <c r="W21" s="41" t="s">
        <v>448</v>
      </c>
      <c r="X21" s="132" t="s">
        <v>431</v>
      </c>
    </row>
    <row r="22" spans="1:24" ht="13.5" thickBot="1" x14ac:dyDescent="0.25">
      <c r="A22" s="41" t="s">
        <v>291</v>
      </c>
      <c r="B22" s="42" t="s">
        <v>292</v>
      </c>
      <c r="C22" s="118"/>
      <c r="D22" s="45"/>
      <c r="E22" s="45"/>
      <c r="F22" s="45"/>
      <c r="G22" s="45" t="s">
        <v>370</v>
      </c>
      <c r="H22" s="119"/>
      <c r="I22" s="43"/>
      <c r="J22" s="45">
        <v>2</v>
      </c>
      <c r="K22" s="45"/>
      <c r="L22" s="46"/>
      <c r="M22" s="43">
        <v>4</v>
      </c>
      <c r="N22" s="46" t="s">
        <v>474</v>
      </c>
      <c r="O22" s="87" t="s">
        <v>368</v>
      </c>
      <c r="P22" s="88" t="str">
        <f>A$19</f>
        <v>geofalkgeog17ga</v>
      </c>
      <c r="Q22" s="175" t="str">
        <f>B$19</f>
        <v>Alkalmazott geofizika</v>
      </c>
      <c r="R22" s="87"/>
      <c r="S22" s="90"/>
      <c r="T22" s="89"/>
      <c r="U22" s="41" t="s">
        <v>278</v>
      </c>
      <c r="V22" s="41" t="s">
        <v>439</v>
      </c>
      <c r="W22" s="41" t="s">
        <v>448</v>
      </c>
      <c r="X22" s="41" t="s">
        <v>432</v>
      </c>
    </row>
    <row r="23" spans="1:24" ht="13.5" thickBot="1" x14ac:dyDescent="0.25">
      <c r="A23" s="141" t="s">
        <v>293</v>
      </c>
      <c r="B23" s="182" t="s">
        <v>294</v>
      </c>
      <c r="C23" s="183"/>
      <c r="D23" s="136"/>
      <c r="E23" s="136"/>
      <c r="F23" s="136"/>
      <c r="G23" s="136" t="s">
        <v>370</v>
      </c>
      <c r="H23" s="138"/>
      <c r="I23" s="135">
        <v>2</v>
      </c>
      <c r="J23" s="136"/>
      <c r="K23" s="136"/>
      <c r="L23" s="137"/>
      <c r="M23" s="135">
        <v>3</v>
      </c>
      <c r="N23" s="137" t="s">
        <v>472</v>
      </c>
      <c r="O23" s="184"/>
      <c r="P23" s="185"/>
      <c r="Q23" s="186"/>
      <c r="R23" s="184"/>
      <c r="S23" s="187"/>
      <c r="T23" s="186"/>
      <c r="U23" s="141" t="s">
        <v>295</v>
      </c>
      <c r="V23" s="141" t="s">
        <v>444</v>
      </c>
      <c r="W23" s="41" t="s">
        <v>448</v>
      </c>
      <c r="X23" s="141" t="s">
        <v>433</v>
      </c>
    </row>
    <row r="24" spans="1:24" ht="13.5" thickBot="1" x14ac:dyDescent="0.25">
      <c r="A24" s="132" t="s">
        <v>296</v>
      </c>
      <c r="B24" s="188" t="s">
        <v>294</v>
      </c>
      <c r="C24" s="189"/>
      <c r="D24" s="129"/>
      <c r="E24" s="129"/>
      <c r="F24" s="129"/>
      <c r="G24" s="129" t="s">
        <v>370</v>
      </c>
      <c r="H24" s="131"/>
      <c r="I24" s="128"/>
      <c r="J24" s="129">
        <v>1</v>
      </c>
      <c r="K24" s="129"/>
      <c r="L24" s="130"/>
      <c r="M24" s="128">
        <v>2</v>
      </c>
      <c r="N24" s="130" t="s">
        <v>474</v>
      </c>
      <c r="O24" s="139"/>
      <c r="P24" s="140"/>
      <c r="Q24" s="125"/>
      <c r="R24" s="139"/>
      <c r="S24" s="190"/>
      <c r="T24" s="125"/>
      <c r="U24" s="132" t="s">
        <v>287</v>
      </c>
      <c r="V24" s="132" t="s">
        <v>442</v>
      </c>
      <c r="W24" s="41" t="s">
        <v>448</v>
      </c>
      <c r="X24" s="132" t="s">
        <v>433</v>
      </c>
    </row>
    <row r="25" spans="1:24" ht="13.5" thickBot="1" x14ac:dyDescent="0.25">
      <c r="A25" s="41" t="s">
        <v>297</v>
      </c>
      <c r="B25" s="42" t="s">
        <v>298</v>
      </c>
      <c r="C25" s="118"/>
      <c r="D25" s="45"/>
      <c r="E25" s="45"/>
      <c r="F25" s="45"/>
      <c r="G25" s="45" t="s">
        <v>370</v>
      </c>
      <c r="H25" s="119"/>
      <c r="I25" s="43">
        <v>2</v>
      </c>
      <c r="J25" s="45"/>
      <c r="K25" s="45"/>
      <c r="L25" s="46"/>
      <c r="M25" s="43">
        <v>3</v>
      </c>
      <c r="N25" s="46" t="s">
        <v>472</v>
      </c>
      <c r="O25" s="87"/>
      <c r="P25" s="88"/>
      <c r="Q25" s="89"/>
      <c r="R25" s="87"/>
      <c r="S25" s="90"/>
      <c r="T25" s="89"/>
      <c r="U25" s="41" t="s">
        <v>295</v>
      </c>
      <c r="V25" s="41" t="s">
        <v>444</v>
      </c>
      <c r="W25" s="41" t="s">
        <v>448</v>
      </c>
      <c r="X25" s="41" t="s">
        <v>434</v>
      </c>
    </row>
    <row r="26" spans="1:24" ht="13.5" thickBot="1" x14ac:dyDescent="0.25">
      <c r="A26" s="41" t="s">
        <v>299</v>
      </c>
      <c r="B26" s="42" t="s">
        <v>300</v>
      </c>
      <c r="C26" s="118"/>
      <c r="D26" s="45"/>
      <c r="E26" s="45"/>
      <c r="F26" s="45"/>
      <c r="G26" s="45" t="s">
        <v>370</v>
      </c>
      <c r="H26" s="119"/>
      <c r="I26" s="43">
        <v>2</v>
      </c>
      <c r="J26" s="45"/>
      <c r="K26" s="45"/>
      <c r="L26" s="46"/>
      <c r="M26" s="43">
        <v>2</v>
      </c>
      <c r="N26" s="46" t="s">
        <v>472</v>
      </c>
      <c r="O26" s="87"/>
      <c r="P26" s="88"/>
      <c r="Q26" s="89"/>
      <c r="R26" s="87"/>
      <c r="S26" s="90"/>
      <c r="T26" s="89"/>
      <c r="U26" s="41" t="s">
        <v>290</v>
      </c>
      <c r="V26" s="41" t="s">
        <v>443</v>
      </c>
      <c r="W26" s="41" t="s">
        <v>448</v>
      </c>
      <c r="X26" s="41" t="s">
        <v>435</v>
      </c>
    </row>
    <row r="27" spans="1:24" ht="13.5" thickBot="1" x14ac:dyDescent="0.25">
      <c r="A27" s="141" t="s">
        <v>301</v>
      </c>
      <c r="B27" s="182" t="s">
        <v>302</v>
      </c>
      <c r="C27" s="183"/>
      <c r="D27" s="136"/>
      <c r="E27" s="136"/>
      <c r="F27" s="136"/>
      <c r="G27" s="136"/>
      <c r="H27" s="138" t="s">
        <v>370</v>
      </c>
      <c r="I27" s="135">
        <v>2</v>
      </c>
      <c r="J27" s="136"/>
      <c r="K27" s="136"/>
      <c r="L27" s="137"/>
      <c r="M27" s="135">
        <v>3</v>
      </c>
      <c r="N27" s="137" t="s">
        <v>472</v>
      </c>
      <c r="O27" s="184"/>
      <c r="P27" s="185"/>
      <c r="Q27" s="186"/>
      <c r="R27" s="184"/>
      <c r="S27" s="187"/>
      <c r="T27" s="186"/>
      <c r="U27" s="141" t="s">
        <v>303</v>
      </c>
      <c r="V27" s="141" t="s">
        <v>445</v>
      </c>
      <c r="W27" s="41" t="s">
        <v>448</v>
      </c>
      <c r="X27" s="141" t="s">
        <v>436</v>
      </c>
    </row>
    <row r="28" spans="1:24" ht="13.5" thickBot="1" x14ac:dyDescent="0.25">
      <c r="A28" s="132" t="s">
        <v>304</v>
      </c>
      <c r="B28" s="188" t="s">
        <v>302</v>
      </c>
      <c r="C28" s="189"/>
      <c r="D28" s="129"/>
      <c r="E28" s="129"/>
      <c r="F28" s="129"/>
      <c r="G28" s="129"/>
      <c r="H28" s="131" t="s">
        <v>370</v>
      </c>
      <c r="I28" s="128"/>
      <c r="J28" s="129">
        <v>2</v>
      </c>
      <c r="K28" s="129"/>
      <c r="L28" s="130"/>
      <c r="M28" s="128">
        <v>3</v>
      </c>
      <c r="N28" s="130" t="s">
        <v>474</v>
      </c>
      <c r="O28" s="139"/>
      <c r="P28" s="140"/>
      <c r="Q28" s="125"/>
      <c r="R28" s="139"/>
      <c r="S28" s="190"/>
      <c r="T28" s="125"/>
      <c r="U28" s="192" t="s">
        <v>342</v>
      </c>
      <c r="V28" s="132" t="s">
        <v>446</v>
      </c>
      <c r="W28" s="41" t="s">
        <v>448</v>
      </c>
      <c r="X28" s="132" t="s">
        <v>436</v>
      </c>
    </row>
    <row r="29" spans="1:24" ht="13.5" thickBot="1" x14ac:dyDescent="0.25">
      <c r="A29" s="141" t="s">
        <v>350</v>
      </c>
      <c r="B29" s="182" t="s">
        <v>305</v>
      </c>
      <c r="C29" s="183"/>
      <c r="D29" s="136"/>
      <c r="E29" s="136"/>
      <c r="F29" s="136"/>
      <c r="G29" s="136"/>
      <c r="H29" s="138" t="s">
        <v>370</v>
      </c>
      <c r="I29" s="135">
        <v>2</v>
      </c>
      <c r="J29" s="136"/>
      <c r="K29" s="136"/>
      <c r="L29" s="137"/>
      <c r="M29" s="135">
        <v>3</v>
      </c>
      <c r="N29" s="137" t="s">
        <v>472</v>
      </c>
      <c r="O29" s="184"/>
      <c r="P29" s="185"/>
      <c r="Q29" s="186"/>
      <c r="R29" s="184"/>
      <c r="S29" s="187"/>
      <c r="T29" s="186"/>
      <c r="U29" s="141" t="s">
        <v>284</v>
      </c>
      <c r="V29" s="141" t="s">
        <v>441</v>
      </c>
      <c r="W29" s="41" t="s">
        <v>448</v>
      </c>
      <c r="X29" s="141" t="s">
        <v>437</v>
      </c>
    </row>
    <row r="30" spans="1:24" ht="13.5" thickBot="1" x14ac:dyDescent="0.25">
      <c r="A30" s="132" t="s">
        <v>306</v>
      </c>
      <c r="B30" s="188" t="s">
        <v>305</v>
      </c>
      <c r="C30" s="189"/>
      <c r="D30" s="129"/>
      <c r="E30" s="129"/>
      <c r="F30" s="129"/>
      <c r="G30" s="129"/>
      <c r="H30" s="131" t="s">
        <v>370</v>
      </c>
      <c r="I30" s="128"/>
      <c r="J30" s="129">
        <v>1</v>
      </c>
      <c r="K30" s="129"/>
      <c r="L30" s="130"/>
      <c r="M30" s="128">
        <v>2</v>
      </c>
      <c r="N30" s="130" t="s">
        <v>474</v>
      </c>
      <c r="O30" s="139"/>
      <c r="P30" s="140"/>
      <c r="Q30" s="125"/>
      <c r="R30" s="139"/>
      <c r="S30" s="190"/>
      <c r="T30" s="125"/>
      <c r="U30" s="132" t="s">
        <v>295</v>
      </c>
      <c r="V30" s="132" t="s">
        <v>444</v>
      </c>
      <c r="W30" s="41" t="s">
        <v>448</v>
      </c>
      <c r="X30" s="132" t="s">
        <v>437</v>
      </c>
    </row>
    <row r="31" spans="1:24" ht="13.5" thickBot="1" x14ac:dyDescent="0.25">
      <c r="A31" s="41" t="s">
        <v>307</v>
      </c>
      <c r="B31" s="42" t="s">
        <v>308</v>
      </c>
      <c r="C31" s="118"/>
      <c r="D31" s="45"/>
      <c r="E31" s="45"/>
      <c r="F31" s="45"/>
      <c r="G31" s="45"/>
      <c r="H31" s="119" t="s">
        <v>370</v>
      </c>
      <c r="I31" s="43">
        <v>2</v>
      </c>
      <c r="J31" s="45"/>
      <c r="K31" s="45"/>
      <c r="L31" s="46"/>
      <c r="M31" s="43">
        <v>2</v>
      </c>
      <c r="N31" s="46" t="s">
        <v>472</v>
      </c>
      <c r="O31" s="87"/>
      <c r="P31" s="88"/>
      <c r="Q31" s="89"/>
      <c r="R31" s="87"/>
      <c r="S31" s="90"/>
      <c r="T31" s="89"/>
      <c r="U31" s="41" t="s">
        <v>343</v>
      </c>
      <c r="V31" s="41" t="s">
        <v>447</v>
      </c>
      <c r="W31" s="41" t="s">
        <v>449</v>
      </c>
      <c r="X31" s="41" t="s">
        <v>438</v>
      </c>
    </row>
    <row r="32" spans="1:24" s="59" customFormat="1" x14ac:dyDescent="0.2">
      <c r="A32" s="52"/>
      <c r="B32" s="53" t="s">
        <v>373</v>
      </c>
      <c r="C32" s="54">
        <f t="shared" ref="C32:H32" si="0">SUMIF(C16:C31,"=x",$I16:$I31)+SUMIF(C16:C31,"=x",$J16:$J31)+SUMIF(C16:C31,"=x",$K16:$K31)</f>
        <v>0</v>
      </c>
      <c r="D32" s="54">
        <f t="shared" si="0"/>
        <v>0</v>
      </c>
      <c r="E32" s="54">
        <f t="shared" si="0"/>
        <v>6</v>
      </c>
      <c r="F32" s="54">
        <f t="shared" si="0"/>
        <v>5</v>
      </c>
      <c r="G32" s="54">
        <f t="shared" si="0"/>
        <v>9</v>
      </c>
      <c r="H32" s="54">
        <f t="shared" si="0"/>
        <v>9</v>
      </c>
      <c r="I32" s="212">
        <f>SUM(C32:H32)</f>
        <v>29</v>
      </c>
      <c r="J32" s="212"/>
      <c r="K32" s="212"/>
      <c r="L32" s="212"/>
      <c r="M32" s="146"/>
      <c r="N32" s="146"/>
      <c r="O32" s="105"/>
      <c r="P32" s="106"/>
      <c r="Q32" s="106"/>
      <c r="R32" s="105"/>
      <c r="S32" s="106"/>
      <c r="T32" s="106"/>
      <c r="U32" s="58"/>
      <c r="V32" s="58"/>
      <c r="W32" s="58"/>
      <c r="X32" s="58"/>
    </row>
    <row r="33" spans="1:24" s="66" customFormat="1" x14ac:dyDescent="0.2">
      <c r="A33" s="60"/>
      <c r="B33" s="61" t="s">
        <v>374</v>
      </c>
      <c r="C33" s="62">
        <f t="shared" ref="C33:H33" si="1">SUMIF(C16:C31,"=x",$M16:$M31)</f>
        <v>0</v>
      </c>
      <c r="D33" s="62">
        <f t="shared" si="1"/>
        <v>0</v>
      </c>
      <c r="E33" s="62">
        <f t="shared" si="1"/>
        <v>7</v>
      </c>
      <c r="F33" s="62">
        <f t="shared" si="1"/>
        <v>8</v>
      </c>
      <c r="G33" s="62">
        <f t="shared" si="1"/>
        <v>14</v>
      </c>
      <c r="H33" s="62">
        <f t="shared" si="1"/>
        <v>13</v>
      </c>
      <c r="I33" s="209">
        <f>SUM(C33:H33)</f>
        <v>42</v>
      </c>
      <c r="J33" s="209"/>
      <c r="K33" s="209"/>
      <c r="L33" s="209"/>
      <c r="M33" s="63">
        <f>SUM(M16:M31)</f>
        <v>42</v>
      </c>
      <c r="N33" s="93"/>
      <c r="O33" s="107"/>
      <c r="P33" s="108"/>
      <c r="Q33" s="108"/>
      <c r="R33" s="107"/>
      <c r="S33" s="108"/>
      <c r="T33" s="65"/>
      <c r="U33" s="65"/>
      <c r="V33" s="65"/>
      <c r="W33" s="65"/>
      <c r="X33" s="65"/>
    </row>
    <row r="34" spans="1:24" x14ac:dyDescent="0.2">
      <c r="A34" s="1"/>
      <c r="B34" s="67" t="s">
        <v>375</v>
      </c>
      <c r="C34" s="68">
        <f>SUMPRODUCT(--(C16:C31="x"),--($N16:$N31="K(5)"))</f>
        <v>0</v>
      </c>
      <c r="D34" s="68">
        <f t="shared" ref="D34:H34" si="2">SUMPRODUCT(--(D16:D31="x"),--($N16:$N31="K(5)"))</f>
        <v>0</v>
      </c>
      <c r="E34" s="68">
        <f t="shared" si="2"/>
        <v>2</v>
      </c>
      <c r="F34" s="68">
        <f t="shared" si="2"/>
        <v>1</v>
      </c>
      <c r="G34" s="68">
        <f t="shared" si="2"/>
        <v>3</v>
      </c>
      <c r="H34" s="68">
        <f t="shared" si="2"/>
        <v>3</v>
      </c>
      <c r="I34" s="210">
        <f>SUM(C34:H34)</f>
        <v>9</v>
      </c>
      <c r="J34" s="210"/>
      <c r="K34" s="210"/>
      <c r="L34" s="210"/>
      <c r="O34" s="179"/>
      <c r="P34" s="180"/>
      <c r="Q34" s="180"/>
      <c r="R34" s="179"/>
      <c r="S34" s="180"/>
      <c r="T34" s="109"/>
    </row>
    <row r="36" spans="1:24" ht="13.5" thickBot="1" x14ac:dyDescent="0.25">
      <c r="A36" s="13"/>
      <c r="B36" s="13" t="s">
        <v>403</v>
      </c>
      <c r="M36" s="2"/>
    </row>
    <row r="37" spans="1:24" ht="13.5" thickBot="1" x14ac:dyDescent="0.25">
      <c r="A37" s="41"/>
      <c r="B37" s="143" t="s">
        <v>404</v>
      </c>
      <c r="C37" s="43"/>
      <c r="D37" s="45"/>
      <c r="E37" s="45"/>
      <c r="F37" s="45" t="s">
        <v>370</v>
      </c>
      <c r="G37" s="45"/>
      <c r="H37" s="46"/>
      <c r="I37" s="43">
        <v>2</v>
      </c>
      <c r="J37" s="45"/>
      <c r="K37" s="45"/>
      <c r="L37" s="46"/>
      <c r="M37" s="47">
        <v>3</v>
      </c>
      <c r="N37" s="46"/>
      <c r="O37" s="48"/>
      <c r="P37" s="49"/>
      <c r="Q37" s="50"/>
      <c r="R37" s="48"/>
      <c r="S37" s="51"/>
      <c r="T37" s="50"/>
      <c r="U37" s="41"/>
      <c r="V37" s="41"/>
      <c r="W37" s="41"/>
      <c r="X37" s="41"/>
    </row>
    <row r="38" spans="1:24" ht="13.5" thickBot="1" x14ac:dyDescent="0.25">
      <c r="A38" s="41"/>
      <c r="B38" s="143" t="s">
        <v>404</v>
      </c>
      <c r="C38" s="43"/>
      <c r="D38" s="45"/>
      <c r="E38" s="45"/>
      <c r="F38" s="45"/>
      <c r="G38" s="45" t="s">
        <v>370</v>
      </c>
      <c r="H38" s="46"/>
      <c r="I38" s="43">
        <v>2</v>
      </c>
      <c r="J38" s="45"/>
      <c r="K38" s="45"/>
      <c r="L38" s="46"/>
      <c r="M38" s="47">
        <v>3</v>
      </c>
      <c r="N38" s="46"/>
      <c r="O38" s="48"/>
      <c r="P38" s="49"/>
      <c r="Q38" s="50"/>
      <c r="R38" s="48"/>
      <c r="S38" s="51"/>
      <c r="T38" s="50"/>
      <c r="U38" s="41"/>
      <c r="V38" s="41"/>
      <c r="W38" s="41"/>
      <c r="X38" s="41"/>
    </row>
    <row r="39" spans="1:24" ht="13.5" thickBot="1" x14ac:dyDescent="0.25">
      <c r="A39" s="41"/>
      <c r="B39" s="143" t="s">
        <v>404</v>
      </c>
      <c r="C39" s="43"/>
      <c r="D39" s="45"/>
      <c r="E39" s="45"/>
      <c r="F39" s="45"/>
      <c r="G39" s="45"/>
      <c r="H39" s="46" t="s">
        <v>370</v>
      </c>
      <c r="I39" s="43">
        <v>2</v>
      </c>
      <c r="J39" s="45"/>
      <c r="K39" s="45"/>
      <c r="L39" s="46"/>
      <c r="M39" s="47">
        <v>3</v>
      </c>
      <c r="N39" s="46"/>
      <c r="O39" s="48"/>
      <c r="P39" s="49"/>
      <c r="Q39" s="50"/>
      <c r="R39" s="48"/>
      <c r="S39" s="51"/>
      <c r="T39" s="50"/>
      <c r="U39" s="41"/>
      <c r="V39" s="41"/>
      <c r="W39" s="41"/>
      <c r="X39" s="41"/>
    </row>
    <row r="40" spans="1:24" s="59" customFormat="1" x14ac:dyDescent="0.2">
      <c r="A40" s="52"/>
      <c r="B40" s="53" t="s">
        <v>373</v>
      </c>
      <c r="C40" s="54">
        <f t="shared" ref="C40:H40" si="3">SUMIF(C37:C39,"=x",$I37:$I39)+SUMIF(C37:C39,"=x",$J37:$J39)+SUMIF(C37:C39,"=x",$K37:$K39)</f>
        <v>0</v>
      </c>
      <c r="D40" s="54">
        <f t="shared" si="3"/>
        <v>0</v>
      </c>
      <c r="E40" s="54">
        <f t="shared" si="3"/>
        <v>0</v>
      </c>
      <c r="F40" s="54">
        <f t="shared" si="3"/>
        <v>2</v>
      </c>
      <c r="G40" s="54">
        <f t="shared" si="3"/>
        <v>2</v>
      </c>
      <c r="H40" s="54">
        <f t="shared" si="3"/>
        <v>2</v>
      </c>
      <c r="I40" s="212">
        <f>SUM(C40:H40)</f>
        <v>6</v>
      </c>
      <c r="J40" s="212"/>
      <c r="K40" s="212"/>
      <c r="L40" s="212"/>
      <c r="M40" s="72"/>
      <c r="N40" s="72"/>
      <c r="O40" s="56"/>
      <c r="P40" s="57"/>
      <c r="Q40" s="57"/>
      <c r="R40" s="56"/>
      <c r="S40" s="57"/>
      <c r="T40" s="57"/>
      <c r="U40" s="58"/>
      <c r="V40" s="58"/>
      <c r="W40" s="58"/>
      <c r="X40" s="58"/>
    </row>
    <row r="41" spans="1:24" s="66" customFormat="1" x14ac:dyDescent="0.2">
      <c r="A41" s="60"/>
      <c r="B41" s="61" t="s">
        <v>374</v>
      </c>
      <c r="C41" s="62">
        <f t="shared" ref="C41:H41" si="4">SUMIF(C37:C39,"=x",$M37:$M39)</f>
        <v>0</v>
      </c>
      <c r="D41" s="62">
        <f t="shared" si="4"/>
        <v>0</v>
      </c>
      <c r="E41" s="62">
        <f t="shared" si="4"/>
        <v>0</v>
      </c>
      <c r="F41" s="62">
        <f t="shared" si="4"/>
        <v>3</v>
      </c>
      <c r="G41" s="62">
        <f t="shared" si="4"/>
        <v>3</v>
      </c>
      <c r="H41" s="62">
        <f t="shared" si="4"/>
        <v>3</v>
      </c>
      <c r="I41" s="209">
        <f>SUM(C41:H41)</f>
        <v>9</v>
      </c>
      <c r="J41" s="209"/>
      <c r="K41" s="209"/>
      <c r="L41" s="209"/>
      <c r="M41" s="63"/>
      <c r="N41" s="63"/>
      <c r="O41" s="64"/>
      <c r="P41" s="65"/>
      <c r="Q41" s="65"/>
      <c r="R41" s="64"/>
      <c r="S41" s="65"/>
      <c r="T41" s="65"/>
      <c r="U41" s="65"/>
      <c r="V41" s="65"/>
      <c r="W41" s="65"/>
      <c r="X41" s="65"/>
    </row>
    <row r="42" spans="1:24" s="66" customFormat="1" x14ac:dyDescent="0.2">
      <c r="A42" s="60"/>
      <c r="B42" s="67" t="s">
        <v>375</v>
      </c>
      <c r="C42" s="68">
        <f>SUMPRODUCT(--(C37:C39="x"),--($N37:$N39="K(5)"))</f>
        <v>0</v>
      </c>
      <c r="D42" s="68">
        <f t="shared" ref="D42:H42" si="5">SUMPRODUCT(--(D37:D39="x"),--($N37:$N39="K(5)"))</f>
        <v>0</v>
      </c>
      <c r="E42" s="68">
        <f t="shared" si="5"/>
        <v>0</v>
      </c>
      <c r="F42" s="68">
        <f t="shared" si="5"/>
        <v>0</v>
      </c>
      <c r="G42" s="68">
        <f t="shared" si="5"/>
        <v>0</v>
      </c>
      <c r="H42" s="68">
        <f t="shared" si="5"/>
        <v>0</v>
      </c>
      <c r="I42" s="210">
        <f>SUM(C42:H42)</f>
        <v>0</v>
      </c>
      <c r="J42" s="210"/>
      <c r="K42" s="210"/>
      <c r="L42" s="210"/>
      <c r="M42" s="69"/>
      <c r="N42" s="69"/>
      <c r="O42" s="64"/>
      <c r="P42" s="65"/>
      <c r="Q42" s="65"/>
      <c r="R42" s="64"/>
      <c r="S42" s="65"/>
      <c r="T42" s="65"/>
      <c r="U42" s="65"/>
      <c r="V42" s="65"/>
      <c r="W42" s="65"/>
      <c r="X42" s="65"/>
    </row>
    <row r="43" spans="1:24" s="66" customFormat="1" x14ac:dyDescent="0.2">
      <c r="A43" s="60"/>
      <c r="B43" s="60"/>
      <c r="C43" s="62"/>
      <c r="D43" s="62"/>
      <c r="E43" s="62"/>
      <c r="F43" s="62"/>
      <c r="G43" s="62"/>
      <c r="H43" s="62"/>
      <c r="I43" s="63"/>
      <c r="J43" s="63"/>
      <c r="K43" s="63"/>
      <c r="L43" s="63"/>
      <c r="M43" s="92"/>
      <c r="N43" s="93"/>
      <c r="O43" s="64"/>
      <c r="P43" s="65"/>
      <c r="Q43" s="65"/>
      <c r="R43" s="64"/>
      <c r="S43" s="65"/>
      <c r="T43" s="65"/>
      <c r="U43" s="65"/>
      <c r="V43" s="65"/>
      <c r="W43" s="65"/>
      <c r="X43" s="65"/>
    </row>
    <row r="44" spans="1:24" x14ac:dyDescent="0.2">
      <c r="A44" s="152"/>
      <c r="B44" s="152" t="s">
        <v>405</v>
      </c>
      <c r="M44" s="2"/>
    </row>
    <row r="45" spans="1:24" s="59" customFormat="1" x14ac:dyDescent="0.2">
      <c r="A45" s="52"/>
      <c r="B45" s="53" t="s">
        <v>373</v>
      </c>
      <c r="C45" s="54">
        <f t="shared" ref="C45:H47" si="6">C11+C32+C40</f>
        <v>20</v>
      </c>
      <c r="D45" s="54">
        <f t="shared" si="6"/>
        <v>20</v>
      </c>
      <c r="E45" s="54">
        <f t="shared" si="6"/>
        <v>22</v>
      </c>
      <c r="F45" s="54">
        <f t="shared" si="6"/>
        <v>21</v>
      </c>
      <c r="G45" s="54">
        <f t="shared" si="6"/>
        <v>19</v>
      </c>
      <c r="H45" s="54">
        <f t="shared" si="6"/>
        <v>15</v>
      </c>
      <c r="I45" s="230">
        <f>SUM(C45:H45)</f>
        <v>117</v>
      </c>
      <c r="J45" s="230"/>
      <c r="K45" s="230"/>
      <c r="L45" s="230"/>
      <c r="M45" s="153"/>
      <c r="N45" s="153"/>
      <c r="O45" s="105"/>
      <c r="P45" s="106"/>
      <c r="Q45" s="106"/>
      <c r="R45" s="105"/>
      <c r="S45" s="106"/>
      <c r="T45" s="106"/>
      <c r="U45" s="154"/>
      <c r="V45" s="154"/>
      <c r="W45" s="154"/>
      <c r="X45" s="154"/>
    </row>
    <row r="46" spans="1:24" s="66" customFormat="1" x14ac:dyDescent="0.2">
      <c r="A46" s="60"/>
      <c r="B46" s="61" t="s">
        <v>374</v>
      </c>
      <c r="C46" s="62">
        <f t="shared" si="6"/>
        <v>30</v>
      </c>
      <c r="D46" s="62">
        <f t="shared" si="6"/>
        <v>30</v>
      </c>
      <c r="E46" s="62">
        <f t="shared" si="6"/>
        <v>30</v>
      </c>
      <c r="F46" s="62">
        <f t="shared" si="6"/>
        <v>31</v>
      </c>
      <c r="G46" s="62">
        <f t="shared" si="6"/>
        <v>28</v>
      </c>
      <c r="H46" s="62">
        <f t="shared" si="6"/>
        <v>31</v>
      </c>
      <c r="I46" s="209">
        <f>SUM(C46:H46)</f>
        <v>180</v>
      </c>
      <c r="J46" s="209"/>
      <c r="K46" s="209"/>
      <c r="L46" s="209"/>
      <c r="M46" s="63"/>
      <c r="N46" s="63"/>
      <c r="O46" s="107"/>
      <c r="P46" s="108"/>
      <c r="Q46" s="108"/>
      <c r="R46" s="107"/>
      <c r="S46" s="108"/>
      <c r="T46" s="108"/>
      <c r="U46" s="155"/>
      <c r="V46" s="155"/>
      <c r="W46" s="155"/>
      <c r="X46" s="155"/>
    </row>
    <row r="47" spans="1:24" x14ac:dyDescent="0.2">
      <c r="A47" s="1"/>
      <c r="B47" s="67" t="s">
        <v>375</v>
      </c>
      <c r="C47" s="68">
        <f t="shared" si="6"/>
        <v>3</v>
      </c>
      <c r="D47" s="68">
        <f t="shared" si="6"/>
        <v>3</v>
      </c>
      <c r="E47" s="68">
        <f t="shared" si="6"/>
        <v>5</v>
      </c>
      <c r="F47" s="68">
        <f t="shared" si="6"/>
        <v>4</v>
      </c>
      <c r="G47" s="68">
        <f t="shared" si="6"/>
        <v>4</v>
      </c>
      <c r="H47" s="68">
        <f t="shared" si="6"/>
        <v>4</v>
      </c>
      <c r="I47" s="210">
        <f>SUM(C47:H47)</f>
        <v>23</v>
      </c>
      <c r="J47" s="210"/>
      <c r="K47" s="210"/>
      <c r="L47" s="210"/>
      <c r="M47" s="69"/>
      <c r="N47" s="69"/>
      <c r="O47" s="11"/>
      <c r="P47" s="109"/>
      <c r="Q47" s="109"/>
      <c r="R47" s="11"/>
      <c r="S47" s="109"/>
      <c r="T47" s="109"/>
      <c r="U47" s="109"/>
      <c r="V47" s="109"/>
      <c r="W47" s="109"/>
      <c r="X47" s="109"/>
    </row>
  </sheetData>
  <mergeCells count="25">
    <mergeCell ref="A1:B1"/>
    <mergeCell ref="A2:A3"/>
    <mergeCell ref="B2:B3"/>
    <mergeCell ref="C2:H2"/>
    <mergeCell ref="I2:L2"/>
    <mergeCell ref="I33:L33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32:L32"/>
    <mergeCell ref="V2:V3"/>
    <mergeCell ref="W2:W3"/>
    <mergeCell ref="I47:L47"/>
    <mergeCell ref="I34:L34"/>
    <mergeCell ref="I40:L40"/>
    <mergeCell ref="I41:L41"/>
    <mergeCell ref="I42:L42"/>
    <mergeCell ref="I45:L45"/>
    <mergeCell ref="I46:L4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9"/>
  <sheetViews>
    <sheetView zoomScaleNormal="10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7.140625" style="5" customWidth="1"/>
    <col min="2" max="2" width="37.7109375" style="5" bestFit="1" customWidth="1"/>
    <col min="3" max="9" width="3.42578125" style="1" customWidth="1"/>
    <col min="10" max="10" width="3.140625" style="1" bestFit="1" customWidth="1"/>
    <col min="11" max="11" width="3.85546875" style="1" bestFit="1" customWidth="1"/>
    <col min="12" max="12" width="4.42578125" style="1" bestFit="1" customWidth="1"/>
    <col min="13" max="13" width="3.7109375" style="1" bestFit="1" customWidth="1"/>
    <col min="14" max="14" width="5.7109375" style="1" customWidth="1"/>
    <col min="15" max="15" width="3.85546875" style="3" bestFit="1" customWidth="1"/>
    <col min="16" max="16" width="18" style="4" bestFit="1" customWidth="1"/>
    <col min="17" max="17" width="26" style="4" bestFit="1" customWidth="1"/>
    <col min="18" max="18" width="3.42578125" style="3" customWidth="1"/>
    <col min="19" max="19" width="14.28515625" style="4" customWidth="1"/>
    <col min="20" max="20" width="18.85546875" style="4" bestFit="1" customWidth="1"/>
    <col min="21" max="21" width="24.85546875" style="4" bestFit="1" customWidth="1"/>
    <col min="22" max="22" width="16.28515625" style="4" bestFit="1" customWidth="1"/>
    <col min="23" max="23" width="22.85546875" style="4" bestFit="1" customWidth="1"/>
    <col min="24" max="24" width="31.28515625" style="4" bestFit="1" customWidth="1"/>
    <col min="25" max="256" width="9.140625" style="5"/>
    <col min="257" max="257" width="17.140625" style="5" customWidth="1"/>
    <col min="258" max="258" width="51.42578125" style="5" customWidth="1"/>
    <col min="259" max="271" width="3.42578125" style="5" customWidth="1"/>
    <col min="272" max="272" width="15.7109375" style="5" customWidth="1"/>
    <col min="273" max="273" width="33" style="5" customWidth="1"/>
    <col min="274" max="274" width="3.42578125" style="5" customWidth="1"/>
    <col min="275" max="275" width="14.28515625" style="5" customWidth="1"/>
    <col min="276" max="276" width="34.28515625" style="5" customWidth="1"/>
    <col min="277" max="277" width="23.140625" style="5" bestFit="1" customWidth="1"/>
    <col min="278" max="279" width="10.28515625" style="5" customWidth="1"/>
    <col min="280" max="280" width="51.42578125" style="5" customWidth="1"/>
    <col min="281" max="512" width="9.140625" style="5"/>
    <col min="513" max="513" width="17.140625" style="5" customWidth="1"/>
    <col min="514" max="514" width="51.42578125" style="5" customWidth="1"/>
    <col min="515" max="527" width="3.42578125" style="5" customWidth="1"/>
    <col min="528" max="528" width="15.7109375" style="5" customWidth="1"/>
    <col min="529" max="529" width="33" style="5" customWidth="1"/>
    <col min="530" max="530" width="3.42578125" style="5" customWidth="1"/>
    <col min="531" max="531" width="14.28515625" style="5" customWidth="1"/>
    <col min="532" max="532" width="34.28515625" style="5" customWidth="1"/>
    <col min="533" max="533" width="23.140625" style="5" bestFit="1" customWidth="1"/>
    <col min="534" max="535" width="10.28515625" style="5" customWidth="1"/>
    <col min="536" max="536" width="51.42578125" style="5" customWidth="1"/>
    <col min="537" max="768" width="9.140625" style="5"/>
    <col min="769" max="769" width="17.140625" style="5" customWidth="1"/>
    <col min="770" max="770" width="51.42578125" style="5" customWidth="1"/>
    <col min="771" max="783" width="3.42578125" style="5" customWidth="1"/>
    <col min="784" max="784" width="15.7109375" style="5" customWidth="1"/>
    <col min="785" max="785" width="33" style="5" customWidth="1"/>
    <col min="786" max="786" width="3.42578125" style="5" customWidth="1"/>
    <col min="787" max="787" width="14.28515625" style="5" customWidth="1"/>
    <col min="788" max="788" width="34.28515625" style="5" customWidth="1"/>
    <col min="789" max="789" width="23.140625" style="5" bestFit="1" customWidth="1"/>
    <col min="790" max="791" width="10.28515625" style="5" customWidth="1"/>
    <col min="792" max="792" width="51.42578125" style="5" customWidth="1"/>
    <col min="793" max="1024" width="9.140625" style="5"/>
    <col min="1025" max="1025" width="17.140625" style="5" customWidth="1"/>
    <col min="1026" max="1026" width="51.42578125" style="5" customWidth="1"/>
    <col min="1027" max="1039" width="3.42578125" style="5" customWidth="1"/>
    <col min="1040" max="1040" width="15.7109375" style="5" customWidth="1"/>
    <col min="1041" max="1041" width="33" style="5" customWidth="1"/>
    <col min="1042" max="1042" width="3.42578125" style="5" customWidth="1"/>
    <col min="1043" max="1043" width="14.28515625" style="5" customWidth="1"/>
    <col min="1044" max="1044" width="34.28515625" style="5" customWidth="1"/>
    <col min="1045" max="1045" width="23.140625" style="5" bestFit="1" customWidth="1"/>
    <col min="1046" max="1047" width="10.28515625" style="5" customWidth="1"/>
    <col min="1048" max="1048" width="51.42578125" style="5" customWidth="1"/>
    <col min="1049" max="1280" width="9.140625" style="5"/>
    <col min="1281" max="1281" width="17.140625" style="5" customWidth="1"/>
    <col min="1282" max="1282" width="51.42578125" style="5" customWidth="1"/>
    <col min="1283" max="1295" width="3.42578125" style="5" customWidth="1"/>
    <col min="1296" max="1296" width="15.7109375" style="5" customWidth="1"/>
    <col min="1297" max="1297" width="33" style="5" customWidth="1"/>
    <col min="1298" max="1298" width="3.42578125" style="5" customWidth="1"/>
    <col min="1299" max="1299" width="14.28515625" style="5" customWidth="1"/>
    <col min="1300" max="1300" width="34.28515625" style="5" customWidth="1"/>
    <col min="1301" max="1301" width="23.140625" style="5" bestFit="1" customWidth="1"/>
    <col min="1302" max="1303" width="10.28515625" style="5" customWidth="1"/>
    <col min="1304" max="1304" width="51.42578125" style="5" customWidth="1"/>
    <col min="1305" max="1536" width="9.140625" style="5"/>
    <col min="1537" max="1537" width="17.140625" style="5" customWidth="1"/>
    <col min="1538" max="1538" width="51.42578125" style="5" customWidth="1"/>
    <col min="1539" max="1551" width="3.42578125" style="5" customWidth="1"/>
    <col min="1552" max="1552" width="15.7109375" style="5" customWidth="1"/>
    <col min="1553" max="1553" width="33" style="5" customWidth="1"/>
    <col min="1554" max="1554" width="3.42578125" style="5" customWidth="1"/>
    <col min="1555" max="1555" width="14.28515625" style="5" customWidth="1"/>
    <col min="1556" max="1556" width="34.28515625" style="5" customWidth="1"/>
    <col min="1557" max="1557" width="23.140625" style="5" bestFit="1" customWidth="1"/>
    <col min="1558" max="1559" width="10.28515625" style="5" customWidth="1"/>
    <col min="1560" max="1560" width="51.42578125" style="5" customWidth="1"/>
    <col min="1561" max="1792" width="9.140625" style="5"/>
    <col min="1793" max="1793" width="17.140625" style="5" customWidth="1"/>
    <col min="1794" max="1794" width="51.42578125" style="5" customWidth="1"/>
    <col min="1795" max="1807" width="3.42578125" style="5" customWidth="1"/>
    <col min="1808" max="1808" width="15.7109375" style="5" customWidth="1"/>
    <col min="1809" max="1809" width="33" style="5" customWidth="1"/>
    <col min="1810" max="1810" width="3.42578125" style="5" customWidth="1"/>
    <col min="1811" max="1811" width="14.28515625" style="5" customWidth="1"/>
    <col min="1812" max="1812" width="34.28515625" style="5" customWidth="1"/>
    <col min="1813" max="1813" width="23.140625" style="5" bestFit="1" customWidth="1"/>
    <col min="1814" max="1815" width="10.28515625" style="5" customWidth="1"/>
    <col min="1816" max="1816" width="51.42578125" style="5" customWidth="1"/>
    <col min="1817" max="2048" width="9.140625" style="5"/>
    <col min="2049" max="2049" width="17.140625" style="5" customWidth="1"/>
    <col min="2050" max="2050" width="51.42578125" style="5" customWidth="1"/>
    <col min="2051" max="2063" width="3.42578125" style="5" customWidth="1"/>
    <col min="2064" max="2064" width="15.7109375" style="5" customWidth="1"/>
    <col min="2065" max="2065" width="33" style="5" customWidth="1"/>
    <col min="2066" max="2066" width="3.42578125" style="5" customWidth="1"/>
    <col min="2067" max="2067" width="14.28515625" style="5" customWidth="1"/>
    <col min="2068" max="2068" width="34.28515625" style="5" customWidth="1"/>
    <col min="2069" max="2069" width="23.140625" style="5" bestFit="1" customWidth="1"/>
    <col min="2070" max="2071" width="10.28515625" style="5" customWidth="1"/>
    <col min="2072" max="2072" width="51.42578125" style="5" customWidth="1"/>
    <col min="2073" max="2304" width="9.140625" style="5"/>
    <col min="2305" max="2305" width="17.140625" style="5" customWidth="1"/>
    <col min="2306" max="2306" width="51.42578125" style="5" customWidth="1"/>
    <col min="2307" max="2319" width="3.42578125" style="5" customWidth="1"/>
    <col min="2320" max="2320" width="15.7109375" style="5" customWidth="1"/>
    <col min="2321" max="2321" width="33" style="5" customWidth="1"/>
    <col min="2322" max="2322" width="3.42578125" style="5" customWidth="1"/>
    <col min="2323" max="2323" width="14.28515625" style="5" customWidth="1"/>
    <col min="2324" max="2324" width="34.28515625" style="5" customWidth="1"/>
    <col min="2325" max="2325" width="23.140625" style="5" bestFit="1" customWidth="1"/>
    <col min="2326" max="2327" width="10.28515625" style="5" customWidth="1"/>
    <col min="2328" max="2328" width="51.42578125" style="5" customWidth="1"/>
    <col min="2329" max="2560" width="9.140625" style="5"/>
    <col min="2561" max="2561" width="17.140625" style="5" customWidth="1"/>
    <col min="2562" max="2562" width="51.42578125" style="5" customWidth="1"/>
    <col min="2563" max="2575" width="3.42578125" style="5" customWidth="1"/>
    <col min="2576" max="2576" width="15.7109375" style="5" customWidth="1"/>
    <col min="2577" max="2577" width="33" style="5" customWidth="1"/>
    <col min="2578" max="2578" width="3.42578125" style="5" customWidth="1"/>
    <col min="2579" max="2579" width="14.28515625" style="5" customWidth="1"/>
    <col min="2580" max="2580" width="34.28515625" style="5" customWidth="1"/>
    <col min="2581" max="2581" width="23.140625" style="5" bestFit="1" customWidth="1"/>
    <col min="2582" max="2583" width="10.28515625" style="5" customWidth="1"/>
    <col min="2584" max="2584" width="51.42578125" style="5" customWidth="1"/>
    <col min="2585" max="2816" width="9.140625" style="5"/>
    <col min="2817" max="2817" width="17.140625" style="5" customWidth="1"/>
    <col min="2818" max="2818" width="51.42578125" style="5" customWidth="1"/>
    <col min="2819" max="2831" width="3.42578125" style="5" customWidth="1"/>
    <col min="2832" max="2832" width="15.7109375" style="5" customWidth="1"/>
    <col min="2833" max="2833" width="33" style="5" customWidth="1"/>
    <col min="2834" max="2834" width="3.42578125" style="5" customWidth="1"/>
    <col min="2835" max="2835" width="14.28515625" style="5" customWidth="1"/>
    <col min="2836" max="2836" width="34.28515625" style="5" customWidth="1"/>
    <col min="2837" max="2837" width="23.140625" style="5" bestFit="1" customWidth="1"/>
    <col min="2838" max="2839" width="10.28515625" style="5" customWidth="1"/>
    <col min="2840" max="2840" width="51.42578125" style="5" customWidth="1"/>
    <col min="2841" max="3072" width="9.140625" style="5"/>
    <col min="3073" max="3073" width="17.140625" style="5" customWidth="1"/>
    <col min="3074" max="3074" width="51.42578125" style="5" customWidth="1"/>
    <col min="3075" max="3087" width="3.42578125" style="5" customWidth="1"/>
    <col min="3088" max="3088" width="15.7109375" style="5" customWidth="1"/>
    <col min="3089" max="3089" width="33" style="5" customWidth="1"/>
    <col min="3090" max="3090" width="3.42578125" style="5" customWidth="1"/>
    <col min="3091" max="3091" width="14.28515625" style="5" customWidth="1"/>
    <col min="3092" max="3092" width="34.28515625" style="5" customWidth="1"/>
    <col min="3093" max="3093" width="23.140625" style="5" bestFit="1" customWidth="1"/>
    <col min="3094" max="3095" width="10.28515625" style="5" customWidth="1"/>
    <col min="3096" max="3096" width="51.42578125" style="5" customWidth="1"/>
    <col min="3097" max="3328" width="9.140625" style="5"/>
    <col min="3329" max="3329" width="17.140625" style="5" customWidth="1"/>
    <col min="3330" max="3330" width="51.42578125" style="5" customWidth="1"/>
    <col min="3331" max="3343" width="3.42578125" style="5" customWidth="1"/>
    <col min="3344" max="3344" width="15.7109375" style="5" customWidth="1"/>
    <col min="3345" max="3345" width="33" style="5" customWidth="1"/>
    <col min="3346" max="3346" width="3.42578125" style="5" customWidth="1"/>
    <col min="3347" max="3347" width="14.28515625" style="5" customWidth="1"/>
    <col min="3348" max="3348" width="34.28515625" style="5" customWidth="1"/>
    <col min="3349" max="3349" width="23.140625" style="5" bestFit="1" customWidth="1"/>
    <col min="3350" max="3351" width="10.28515625" style="5" customWidth="1"/>
    <col min="3352" max="3352" width="51.42578125" style="5" customWidth="1"/>
    <col min="3353" max="3584" width="9.140625" style="5"/>
    <col min="3585" max="3585" width="17.140625" style="5" customWidth="1"/>
    <col min="3586" max="3586" width="51.42578125" style="5" customWidth="1"/>
    <col min="3587" max="3599" width="3.42578125" style="5" customWidth="1"/>
    <col min="3600" max="3600" width="15.7109375" style="5" customWidth="1"/>
    <col min="3601" max="3601" width="33" style="5" customWidth="1"/>
    <col min="3602" max="3602" width="3.42578125" style="5" customWidth="1"/>
    <col min="3603" max="3603" width="14.28515625" style="5" customWidth="1"/>
    <col min="3604" max="3604" width="34.28515625" style="5" customWidth="1"/>
    <col min="3605" max="3605" width="23.140625" style="5" bestFit="1" customWidth="1"/>
    <col min="3606" max="3607" width="10.28515625" style="5" customWidth="1"/>
    <col min="3608" max="3608" width="51.42578125" style="5" customWidth="1"/>
    <col min="3609" max="3840" width="9.140625" style="5"/>
    <col min="3841" max="3841" width="17.140625" style="5" customWidth="1"/>
    <col min="3842" max="3842" width="51.42578125" style="5" customWidth="1"/>
    <col min="3843" max="3855" width="3.42578125" style="5" customWidth="1"/>
    <col min="3856" max="3856" width="15.7109375" style="5" customWidth="1"/>
    <col min="3857" max="3857" width="33" style="5" customWidth="1"/>
    <col min="3858" max="3858" width="3.42578125" style="5" customWidth="1"/>
    <col min="3859" max="3859" width="14.28515625" style="5" customWidth="1"/>
    <col min="3860" max="3860" width="34.28515625" style="5" customWidth="1"/>
    <col min="3861" max="3861" width="23.140625" style="5" bestFit="1" customWidth="1"/>
    <col min="3862" max="3863" width="10.28515625" style="5" customWidth="1"/>
    <col min="3864" max="3864" width="51.42578125" style="5" customWidth="1"/>
    <col min="3865" max="4096" width="9.140625" style="5"/>
    <col min="4097" max="4097" width="17.140625" style="5" customWidth="1"/>
    <col min="4098" max="4098" width="51.42578125" style="5" customWidth="1"/>
    <col min="4099" max="4111" width="3.42578125" style="5" customWidth="1"/>
    <col min="4112" max="4112" width="15.7109375" style="5" customWidth="1"/>
    <col min="4113" max="4113" width="33" style="5" customWidth="1"/>
    <col min="4114" max="4114" width="3.42578125" style="5" customWidth="1"/>
    <col min="4115" max="4115" width="14.28515625" style="5" customWidth="1"/>
    <col min="4116" max="4116" width="34.28515625" style="5" customWidth="1"/>
    <col min="4117" max="4117" width="23.140625" style="5" bestFit="1" customWidth="1"/>
    <col min="4118" max="4119" width="10.28515625" style="5" customWidth="1"/>
    <col min="4120" max="4120" width="51.42578125" style="5" customWidth="1"/>
    <col min="4121" max="4352" width="9.140625" style="5"/>
    <col min="4353" max="4353" width="17.140625" style="5" customWidth="1"/>
    <col min="4354" max="4354" width="51.42578125" style="5" customWidth="1"/>
    <col min="4355" max="4367" width="3.42578125" style="5" customWidth="1"/>
    <col min="4368" max="4368" width="15.7109375" style="5" customWidth="1"/>
    <col min="4369" max="4369" width="33" style="5" customWidth="1"/>
    <col min="4370" max="4370" width="3.42578125" style="5" customWidth="1"/>
    <col min="4371" max="4371" width="14.28515625" style="5" customWidth="1"/>
    <col min="4372" max="4372" width="34.28515625" style="5" customWidth="1"/>
    <col min="4373" max="4373" width="23.140625" style="5" bestFit="1" customWidth="1"/>
    <col min="4374" max="4375" width="10.28515625" style="5" customWidth="1"/>
    <col min="4376" max="4376" width="51.42578125" style="5" customWidth="1"/>
    <col min="4377" max="4608" width="9.140625" style="5"/>
    <col min="4609" max="4609" width="17.140625" style="5" customWidth="1"/>
    <col min="4610" max="4610" width="51.42578125" style="5" customWidth="1"/>
    <col min="4611" max="4623" width="3.42578125" style="5" customWidth="1"/>
    <col min="4624" max="4624" width="15.7109375" style="5" customWidth="1"/>
    <col min="4625" max="4625" width="33" style="5" customWidth="1"/>
    <col min="4626" max="4626" width="3.42578125" style="5" customWidth="1"/>
    <col min="4627" max="4627" width="14.28515625" style="5" customWidth="1"/>
    <col min="4628" max="4628" width="34.28515625" style="5" customWidth="1"/>
    <col min="4629" max="4629" width="23.140625" style="5" bestFit="1" customWidth="1"/>
    <col min="4630" max="4631" width="10.28515625" style="5" customWidth="1"/>
    <col min="4632" max="4632" width="51.42578125" style="5" customWidth="1"/>
    <col min="4633" max="4864" width="9.140625" style="5"/>
    <col min="4865" max="4865" width="17.140625" style="5" customWidth="1"/>
    <col min="4866" max="4866" width="51.42578125" style="5" customWidth="1"/>
    <col min="4867" max="4879" width="3.42578125" style="5" customWidth="1"/>
    <col min="4880" max="4880" width="15.7109375" style="5" customWidth="1"/>
    <col min="4881" max="4881" width="33" style="5" customWidth="1"/>
    <col min="4882" max="4882" width="3.42578125" style="5" customWidth="1"/>
    <col min="4883" max="4883" width="14.28515625" style="5" customWidth="1"/>
    <col min="4884" max="4884" width="34.28515625" style="5" customWidth="1"/>
    <col min="4885" max="4885" width="23.140625" style="5" bestFit="1" customWidth="1"/>
    <col min="4886" max="4887" width="10.28515625" style="5" customWidth="1"/>
    <col min="4888" max="4888" width="51.42578125" style="5" customWidth="1"/>
    <col min="4889" max="5120" width="9.140625" style="5"/>
    <col min="5121" max="5121" width="17.140625" style="5" customWidth="1"/>
    <col min="5122" max="5122" width="51.42578125" style="5" customWidth="1"/>
    <col min="5123" max="5135" width="3.42578125" style="5" customWidth="1"/>
    <col min="5136" max="5136" width="15.7109375" style="5" customWidth="1"/>
    <col min="5137" max="5137" width="33" style="5" customWidth="1"/>
    <col min="5138" max="5138" width="3.42578125" style="5" customWidth="1"/>
    <col min="5139" max="5139" width="14.28515625" style="5" customWidth="1"/>
    <col min="5140" max="5140" width="34.28515625" style="5" customWidth="1"/>
    <col min="5141" max="5141" width="23.140625" style="5" bestFit="1" customWidth="1"/>
    <col min="5142" max="5143" width="10.28515625" style="5" customWidth="1"/>
    <col min="5144" max="5144" width="51.42578125" style="5" customWidth="1"/>
    <col min="5145" max="5376" width="9.140625" style="5"/>
    <col min="5377" max="5377" width="17.140625" style="5" customWidth="1"/>
    <col min="5378" max="5378" width="51.42578125" style="5" customWidth="1"/>
    <col min="5379" max="5391" width="3.42578125" style="5" customWidth="1"/>
    <col min="5392" max="5392" width="15.7109375" style="5" customWidth="1"/>
    <col min="5393" max="5393" width="33" style="5" customWidth="1"/>
    <col min="5394" max="5394" width="3.42578125" style="5" customWidth="1"/>
    <col min="5395" max="5395" width="14.28515625" style="5" customWidth="1"/>
    <col min="5396" max="5396" width="34.28515625" style="5" customWidth="1"/>
    <col min="5397" max="5397" width="23.140625" style="5" bestFit="1" customWidth="1"/>
    <col min="5398" max="5399" width="10.28515625" style="5" customWidth="1"/>
    <col min="5400" max="5400" width="51.42578125" style="5" customWidth="1"/>
    <col min="5401" max="5632" width="9.140625" style="5"/>
    <col min="5633" max="5633" width="17.140625" style="5" customWidth="1"/>
    <col min="5634" max="5634" width="51.42578125" style="5" customWidth="1"/>
    <col min="5635" max="5647" width="3.42578125" style="5" customWidth="1"/>
    <col min="5648" max="5648" width="15.7109375" style="5" customWidth="1"/>
    <col min="5649" max="5649" width="33" style="5" customWidth="1"/>
    <col min="5650" max="5650" width="3.42578125" style="5" customWidth="1"/>
    <col min="5651" max="5651" width="14.28515625" style="5" customWidth="1"/>
    <col min="5652" max="5652" width="34.28515625" style="5" customWidth="1"/>
    <col min="5653" max="5653" width="23.140625" style="5" bestFit="1" customWidth="1"/>
    <col min="5654" max="5655" width="10.28515625" style="5" customWidth="1"/>
    <col min="5656" max="5656" width="51.42578125" style="5" customWidth="1"/>
    <col min="5657" max="5888" width="9.140625" style="5"/>
    <col min="5889" max="5889" width="17.140625" style="5" customWidth="1"/>
    <col min="5890" max="5890" width="51.42578125" style="5" customWidth="1"/>
    <col min="5891" max="5903" width="3.42578125" style="5" customWidth="1"/>
    <col min="5904" max="5904" width="15.7109375" style="5" customWidth="1"/>
    <col min="5905" max="5905" width="33" style="5" customWidth="1"/>
    <col min="5906" max="5906" width="3.42578125" style="5" customWidth="1"/>
    <col min="5907" max="5907" width="14.28515625" style="5" customWidth="1"/>
    <col min="5908" max="5908" width="34.28515625" style="5" customWidth="1"/>
    <col min="5909" max="5909" width="23.140625" style="5" bestFit="1" customWidth="1"/>
    <col min="5910" max="5911" width="10.28515625" style="5" customWidth="1"/>
    <col min="5912" max="5912" width="51.42578125" style="5" customWidth="1"/>
    <col min="5913" max="6144" width="9.140625" style="5"/>
    <col min="6145" max="6145" width="17.140625" style="5" customWidth="1"/>
    <col min="6146" max="6146" width="51.42578125" style="5" customWidth="1"/>
    <col min="6147" max="6159" width="3.42578125" style="5" customWidth="1"/>
    <col min="6160" max="6160" width="15.7109375" style="5" customWidth="1"/>
    <col min="6161" max="6161" width="33" style="5" customWidth="1"/>
    <col min="6162" max="6162" width="3.42578125" style="5" customWidth="1"/>
    <col min="6163" max="6163" width="14.28515625" style="5" customWidth="1"/>
    <col min="6164" max="6164" width="34.28515625" style="5" customWidth="1"/>
    <col min="6165" max="6165" width="23.140625" style="5" bestFit="1" customWidth="1"/>
    <col min="6166" max="6167" width="10.28515625" style="5" customWidth="1"/>
    <col min="6168" max="6168" width="51.42578125" style="5" customWidth="1"/>
    <col min="6169" max="6400" width="9.140625" style="5"/>
    <col min="6401" max="6401" width="17.140625" style="5" customWidth="1"/>
    <col min="6402" max="6402" width="51.42578125" style="5" customWidth="1"/>
    <col min="6403" max="6415" width="3.42578125" style="5" customWidth="1"/>
    <col min="6416" max="6416" width="15.7109375" style="5" customWidth="1"/>
    <col min="6417" max="6417" width="33" style="5" customWidth="1"/>
    <col min="6418" max="6418" width="3.42578125" style="5" customWidth="1"/>
    <col min="6419" max="6419" width="14.28515625" style="5" customWidth="1"/>
    <col min="6420" max="6420" width="34.28515625" style="5" customWidth="1"/>
    <col min="6421" max="6421" width="23.140625" style="5" bestFit="1" customWidth="1"/>
    <col min="6422" max="6423" width="10.28515625" style="5" customWidth="1"/>
    <col min="6424" max="6424" width="51.42578125" style="5" customWidth="1"/>
    <col min="6425" max="6656" width="9.140625" style="5"/>
    <col min="6657" max="6657" width="17.140625" style="5" customWidth="1"/>
    <col min="6658" max="6658" width="51.42578125" style="5" customWidth="1"/>
    <col min="6659" max="6671" width="3.42578125" style="5" customWidth="1"/>
    <col min="6672" max="6672" width="15.7109375" style="5" customWidth="1"/>
    <col min="6673" max="6673" width="33" style="5" customWidth="1"/>
    <col min="6674" max="6674" width="3.42578125" style="5" customWidth="1"/>
    <col min="6675" max="6675" width="14.28515625" style="5" customWidth="1"/>
    <col min="6676" max="6676" width="34.28515625" style="5" customWidth="1"/>
    <col min="6677" max="6677" width="23.140625" style="5" bestFit="1" customWidth="1"/>
    <col min="6678" max="6679" width="10.28515625" style="5" customWidth="1"/>
    <col min="6680" max="6680" width="51.42578125" style="5" customWidth="1"/>
    <col min="6681" max="6912" width="9.140625" style="5"/>
    <col min="6913" max="6913" width="17.140625" style="5" customWidth="1"/>
    <col min="6914" max="6914" width="51.42578125" style="5" customWidth="1"/>
    <col min="6915" max="6927" width="3.42578125" style="5" customWidth="1"/>
    <col min="6928" max="6928" width="15.7109375" style="5" customWidth="1"/>
    <col min="6929" max="6929" width="33" style="5" customWidth="1"/>
    <col min="6930" max="6930" width="3.42578125" style="5" customWidth="1"/>
    <col min="6931" max="6931" width="14.28515625" style="5" customWidth="1"/>
    <col min="6932" max="6932" width="34.28515625" style="5" customWidth="1"/>
    <col min="6933" max="6933" width="23.140625" style="5" bestFit="1" customWidth="1"/>
    <col min="6934" max="6935" width="10.28515625" style="5" customWidth="1"/>
    <col min="6936" max="6936" width="51.42578125" style="5" customWidth="1"/>
    <col min="6937" max="7168" width="9.140625" style="5"/>
    <col min="7169" max="7169" width="17.140625" style="5" customWidth="1"/>
    <col min="7170" max="7170" width="51.42578125" style="5" customWidth="1"/>
    <col min="7171" max="7183" width="3.42578125" style="5" customWidth="1"/>
    <col min="7184" max="7184" width="15.7109375" style="5" customWidth="1"/>
    <col min="7185" max="7185" width="33" style="5" customWidth="1"/>
    <col min="7186" max="7186" width="3.42578125" style="5" customWidth="1"/>
    <col min="7187" max="7187" width="14.28515625" style="5" customWidth="1"/>
    <col min="7188" max="7188" width="34.28515625" style="5" customWidth="1"/>
    <col min="7189" max="7189" width="23.140625" style="5" bestFit="1" customWidth="1"/>
    <col min="7190" max="7191" width="10.28515625" style="5" customWidth="1"/>
    <col min="7192" max="7192" width="51.42578125" style="5" customWidth="1"/>
    <col min="7193" max="7424" width="9.140625" style="5"/>
    <col min="7425" max="7425" width="17.140625" style="5" customWidth="1"/>
    <col min="7426" max="7426" width="51.42578125" style="5" customWidth="1"/>
    <col min="7427" max="7439" width="3.42578125" style="5" customWidth="1"/>
    <col min="7440" max="7440" width="15.7109375" style="5" customWidth="1"/>
    <col min="7441" max="7441" width="33" style="5" customWidth="1"/>
    <col min="7442" max="7442" width="3.42578125" style="5" customWidth="1"/>
    <col min="7443" max="7443" width="14.28515625" style="5" customWidth="1"/>
    <col min="7444" max="7444" width="34.28515625" style="5" customWidth="1"/>
    <col min="7445" max="7445" width="23.140625" style="5" bestFit="1" customWidth="1"/>
    <col min="7446" max="7447" width="10.28515625" style="5" customWidth="1"/>
    <col min="7448" max="7448" width="51.42578125" style="5" customWidth="1"/>
    <col min="7449" max="7680" width="9.140625" style="5"/>
    <col min="7681" max="7681" width="17.140625" style="5" customWidth="1"/>
    <col min="7682" max="7682" width="51.42578125" style="5" customWidth="1"/>
    <col min="7683" max="7695" width="3.42578125" style="5" customWidth="1"/>
    <col min="7696" max="7696" width="15.7109375" style="5" customWidth="1"/>
    <col min="7697" max="7697" width="33" style="5" customWidth="1"/>
    <col min="7698" max="7698" width="3.42578125" style="5" customWidth="1"/>
    <col min="7699" max="7699" width="14.28515625" style="5" customWidth="1"/>
    <col min="7700" max="7700" width="34.28515625" style="5" customWidth="1"/>
    <col min="7701" max="7701" width="23.140625" style="5" bestFit="1" customWidth="1"/>
    <col min="7702" max="7703" width="10.28515625" style="5" customWidth="1"/>
    <col min="7704" max="7704" width="51.42578125" style="5" customWidth="1"/>
    <col min="7705" max="7936" width="9.140625" style="5"/>
    <col min="7937" max="7937" width="17.140625" style="5" customWidth="1"/>
    <col min="7938" max="7938" width="51.42578125" style="5" customWidth="1"/>
    <col min="7939" max="7951" width="3.42578125" style="5" customWidth="1"/>
    <col min="7952" max="7952" width="15.7109375" style="5" customWidth="1"/>
    <col min="7953" max="7953" width="33" style="5" customWidth="1"/>
    <col min="7954" max="7954" width="3.42578125" style="5" customWidth="1"/>
    <col min="7955" max="7955" width="14.28515625" style="5" customWidth="1"/>
    <col min="7956" max="7956" width="34.28515625" style="5" customWidth="1"/>
    <col min="7957" max="7957" width="23.140625" style="5" bestFit="1" customWidth="1"/>
    <col min="7958" max="7959" width="10.28515625" style="5" customWidth="1"/>
    <col min="7960" max="7960" width="51.42578125" style="5" customWidth="1"/>
    <col min="7961" max="8192" width="9.140625" style="5"/>
    <col min="8193" max="8193" width="17.140625" style="5" customWidth="1"/>
    <col min="8194" max="8194" width="51.42578125" style="5" customWidth="1"/>
    <col min="8195" max="8207" width="3.42578125" style="5" customWidth="1"/>
    <col min="8208" max="8208" width="15.7109375" style="5" customWidth="1"/>
    <col min="8209" max="8209" width="33" style="5" customWidth="1"/>
    <col min="8210" max="8210" width="3.42578125" style="5" customWidth="1"/>
    <col min="8211" max="8211" width="14.28515625" style="5" customWidth="1"/>
    <col min="8212" max="8212" width="34.28515625" style="5" customWidth="1"/>
    <col min="8213" max="8213" width="23.140625" style="5" bestFit="1" customWidth="1"/>
    <col min="8214" max="8215" width="10.28515625" style="5" customWidth="1"/>
    <col min="8216" max="8216" width="51.42578125" style="5" customWidth="1"/>
    <col min="8217" max="8448" width="9.140625" style="5"/>
    <col min="8449" max="8449" width="17.140625" style="5" customWidth="1"/>
    <col min="8450" max="8450" width="51.42578125" style="5" customWidth="1"/>
    <col min="8451" max="8463" width="3.42578125" style="5" customWidth="1"/>
    <col min="8464" max="8464" width="15.7109375" style="5" customWidth="1"/>
    <col min="8465" max="8465" width="33" style="5" customWidth="1"/>
    <col min="8466" max="8466" width="3.42578125" style="5" customWidth="1"/>
    <col min="8467" max="8467" width="14.28515625" style="5" customWidth="1"/>
    <col min="8468" max="8468" width="34.28515625" style="5" customWidth="1"/>
    <col min="8469" max="8469" width="23.140625" style="5" bestFit="1" customWidth="1"/>
    <col min="8470" max="8471" width="10.28515625" style="5" customWidth="1"/>
    <col min="8472" max="8472" width="51.42578125" style="5" customWidth="1"/>
    <col min="8473" max="8704" width="9.140625" style="5"/>
    <col min="8705" max="8705" width="17.140625" style="5" customWidth="1"/>
    <col min="8706" max="8706" width="51.42578125" style="5" customWidth="1"/>
    <col min="8707" max="8719" width="3.42578125" style="5" customWidth="1"/>
    <col min="8720" max="8720" width="15.7109375" style="5" customWidth="1"/>
    <col min="8721" max="8721" width="33" style="5" customWidth="1"/>
    <col min="8722" max="8722" width="3.42578125" style="5" customWidth="1"/>
    <col min="8723" max="8723" width="14.28515625" style="5" customWidth="1"/>
    <col min="8724" max="8724" width="34.28515625" style="5" customWidth="1"/>
    <col min="8725" max="8725" width="23.140625" style="5" bestFit="1" customWidth="1"/>
    <col min="8726" max="8727" width="10.28515625" style="5" customWidth="1"/>
    <col min="8728" max="8728" width="51.42578125" style="5" customWidth="1"/>
    <col min="8729" max="8960" width="9.140625" style="5"/>
    <col min="8961" max="8961" width="17.140625" style="5" customWidth="1"/>
    <col min="8962" max="8962" width="51.42578125" style="5" customWidth="1"/>
    <col min="8963" max="8975" width="3.42578125" style="5" customWidth="1"/>
    <col min="8976" max="8976" width="15.7109375" style="5" customWidth="1"/>
    <col min="8977" max="8977" width="33" style="5" customWidth="1"/>
    <col min="8978" max="8978" width="3.42578125" style="5" customWidth="1"/>
    <col min="8979" max="8979" width="14.28515625" style="5" customWidth="1"/>
    <col min="8980" max="8980" width="34.28515625" style="5" customWidth="1"/>
    <col min="8981" max="8981" width="23.140625" style="5" bestFit="1" customWidth="1"/>
    <col min="8982" max="8983" width="10.28515625" style="5" customWidth="1"/>
    <col min="8984" max="8984" width="51.42578125" style="5" customWidth="1"/>
    <col min="8985" max="9216" width="9.140625" style="5"/>
    <col min="9217" max="9217" width="17.140625" style="5" customWidth="1"/>
    <col min="9218" max="9218" width="51.42578125" style="5" customWidth="1"/>
    <col min="9219" max="9231" width="3.42578125" style="5" customWidth="1"/>
    <col min="9232" max="9232" width="15.7109375" style="5" customWidth="1"/>
    <col min="9233" max="9233" width="33" style="5" customWidth="1"/>
    <col min="9234" max="9234" width="3.42578125" style="5" customWidth="1"/>
    <col min="9235" max="9235" width="14.28515625" style="5" customWidth="1"/>
    <col min="9236" max="9236" width="34.28515625" style="5" customWidth="1"/>
    <col min="9237" max="9237" width="23.140625" style="5" bestFit="1" customWidth="1"/>
    <col min="9238" max="9239" width="10.28515625" style="5" customWidth="1"/>
    <col min="9240" max="9240" width="51.42578125" style="5" customWidth="1"/>
    <col min="9241" max="9472" width="9.140625" style="5"/>
    <col min="9473" max="9473" width="17.140625" style="5" customWidth="1"/>
    <col min="9474" max="9474" width="51.42578125" style="5" customWidth="1"/>
    <col min="9475" max="9487" width="3.42578125" style="5" customWidth="1"/>
    <col min="9488" max="9488" width="15.7109375" style="5" customWidth="1"/>
    <col min="9489" max="9489" width="33" style="5" customWidth="1"/>
    <col min="9490" max="9490" width="3.42578125" style="5" customWidth="1"/>
    <col min="9491" max="9491" width="14.28515625" style="5" customWidth="1"/>
    <col min="9492" max="9492" width="34.28515625" style="5" customWidth="1"/>
    <col min="9493" max="9493" width="23.140625" style="5" bestFit="1" customWidth="1"/>
    <col min="9494" max="9495" width="10.28515625" style="5" customWidth="1"/>
    <col min="9496" max="9496" width="51.42578125" style="5" customWidth="1"/>
    <col min="9497" max="9728" width="9.140625" style="5"/>
    <col min="9729" max="9729" width="17.140625" style="5" customWidth="1"/>
    <col min="9730" max="9730" width="51.42578125" style="5" customWidth="1"/>
    <col min="9731" max="9743" width="3.42578125" style="5" customWidth="1"/>
    <col min="9744" max="9744" width="15.7109375" style="5" customWidth="1"/>
    <col min="9745" max="9745" width="33" style="5" customWidth="1"/>
    <col min="9746" max="9746" width="3.42578125" style="5" customWidth="1"/>
    <col min="9747" max="9747" width="14.28515625" style="5" customWidth="1"/>
    <col min="9748" max="9748" width="34.28515625" style="5" customWidth="1"/>
    <col min="9749" max="9749" width="23.140625" style="5" bestFit="1" customWidth="1"/>
    <col min="9750" max="9751" width="10.28515625" style="5" customWidth="1"/>
    <col min="9752" max="9752" width="51.42578125" style="5" customWidth="1"/>
    <col min="9753" max="9984" width="9.140625" style="5"/>
    <col min="9985" max="9985" width="17.140625" style="5" customWidth="1"/>
    <col min="9986" max="9986" width="51.42578125" style="5" customWidth="1"/>
    <col min="9987" max="9999" width="3.42578125" style="5" customWidth="1"/>
    <col min="10000" max="10000" width="15.7109375" style="5" customWidth="1"/>
    <col min="10001" max="10001" width="33" style="5" customWidth="1"/>
    <col min="10002" max="10002" width="3.42578125" style="5" customWidth="1"/>
    <col min="10003" max="10003" width="14.28515625" style="5" customWidth="1"/>
    <col min="10004" max="10004" width="34.28515625" style="5" customWidth="1"/>
    <col min="10005" max="10005" width="23.140625" style="5" bestFit="1" customWidth="1"/>
    <col min="10006" max="10007" width="10.28515625" style="5" customWidth="1"/>
    <col min="10008" max="10008" width="51.42578125" style="5" customWidth="1"/>
    <col min="10009" max="10240" width="9.140625" style="5"/>
    <col min="10241" max="10241" width="17.140625" style="5" customWidth="1"/>
    <col min="10242" max="10242" width="51.42578125" style="5" customWidth="1"/>
    <col min="10243" max="10255" width="3.42578125" style="5" customWidth="1"/>
    <col min="10256" max="10256" width="15.7109375" style="5" customWidth="1"/>
    <col min="10257" max="10257" width="33" style="5" customWidth="1"/>
    <col min="10258" max="10258" width="3.42578125" style="5" customWidth="1"/>
    <col min="10259" max="10259" width="14.28515625" style="5" customWidth="1"/>
    <col min="10260" max="10260" width="34.28515625" style="5" customWidth="1"/>
    <col min="10261" max="10261" width="23.140625" style="5" bestFit="1" customWidth="1"/>
    <col min="10262" max="10263" width="10.28515625" style="5" customWidth="1"/>
    <col min="10264" max="10264" width="51.42578125" style="5" customWidth="1"/>
    <col min="10265" max="10496" width="9.140625" style="5"/>
    <col min="10497" max="10497" width="17.140625" style="5" customWidth="1"/>
    <col min="10498" max="10498" width="51.42578125" style="5" customWidth="1"/>
    <col min="10499" max="10511" width="3.42578125" style="5" customWidth="1"/>
    <col min="10512" max="10512" width="15.7109375" style="5" customWidth="1"/>
    <col min="10513" max="10513" width="33" style="5" customWidth="1"/>
    <col min="10514" max="10514" width="3.42578125" style="5" customWidth="1"/>
    <col min="10515" max="10515" width="14.28515625" style="5" customWidth="1"/>
    <col min="10516" max="10516" width="34.28515625" style="5" customWidth="1"/>
    <col min="10517" max="10517" width="23.140625" style="5" bestFit="1" customWidth="1"/>
    <col min="10518" max="10519" width="10.28515625" style="5" customWidth="1"/>
    <col min="10520" max="10520" width="51.42578125" style="5" customWidth="1"/>
    <col min="10521" max="10752" width="9.140625" style="5"/>
    <col min="10753" max="10753" width="17.140625" style="5" customWidth="1"/>
    <col min="10754" max="10754" width="51.42578125" style="5" customWidth="1"/>
    <col min="10755" max="10767" width="3.42578125" style="5" customWidth="1"/>
    <col min="10768" max="10768" width="15.7109375" style="5" customWidth="1"/>
    <col min="10769" max="10769" width="33" style="5" customWidth="1"/>
    <col min="10770" max="10770" width="3.42578125" style="5" customWidth="1"/>
    <col min="10771" max="10771" width="14.28515625" style="5" customWidth="1"/>
    <col min="10772" max="10772" width="34.28515625" style="5" customWidth="1"/>
    <col min="10773" max="10773" width="23.140625" style="5" bestFit="1" customWidth="1"/>
    <col min="10774" max="10775" width="10.28515625" style="5" customWidth="1"/>
    <col min="10776" max="10776" width="51.42578125" style="5" customWidth="1"/>
    <col min="10777" max="11008" width="9.140625" style="5"/>
    <col min="11009" max="11009" width="17.140625" style="5" customWidth="1"/>
    <col min="11010" max="11010" width="51.42578125" style="5" customWidth="1"/>
    <col min="11011" max="11023" width="3.42578125" style="5" customWidth="1"/>
    <col min="11024" max="11024" width="15.7109375" style="5" customWidth="1"/>
    <col min="11025" max="11025" width="33" style="5" customWidth="1"/>
    <col min="11026" max="11026" width="3.42578125" style="5" customWidth="1"/>
    <col min="11027" max="11027" width="14.28515625" style="5" customWidth="1"/>
    <col min="11028" max="11028" width="34.28515625" style="5" customWidth="1"/>
    <col min="11029" max="11029" width="23.140625" style="5" bestFit="1" customWidth="1"/>
    <col min="11030" max="11031" width="10.28515625" style="5" customWidth="1"/>
    <col min="11032" max="11032" width="51.42578125" style="5" customWidth="1"/>
    <col min="11033" max="11264" width="9.140625" style="5"/>
    <col min="11265" max="11265" width="17.140625" style="5" customWidth="1"/>
    <col min="11266" max="11266" width="51.42578125" style="5" customWidth="1"/>
    <col min="11267" max="11279" width="3.42578125" style="5" customWidth="1"/>
    <col min="11280" max="11280" width="15.7109375" style="5" customWidth="1"/>
    <col min="11281" max="11281" width="33" style="5" customWidth="1"/>
    <col min="11282" max="11282" width="3.42578125" style="5" customWidth="1"/>
    <col min="11283" max="11283" width="14.28515625" style="5" customWidth="1"/>
    <col min="11284" max="11284" width="34.28515625" style="5" customWidth="1"/>
    <col min="11285" max="11285" width="23.140625" style="5" bestFit="1" customWidth="1"/>
    <col min="11286" max="11287" width="10.28515625" style="5" customWidth="1"/>
    <col min="11288" max="11288" width="51.42578125" style="5" customWidth="1"/>
    <col min="11289" max="11520" width="9.140625" style="5"/>
    <col min="11521" max="11521" width="17.140625" style="5" customWidth="1"/>
    <col min="11522" max="11522" width="51.42578125" style="5" customWidth="1"/>
    <col min="11523" max="11535" width="3.42578125" style="5" customWidth="1"/>
    <col min="11536" max="11536" width="15.7109375" style="5" customWidth="1"/>
    <col min="11537" max="11537" width="33" style="5" customWidth="1"/>
    <col min="11538" max="11538" width="3.42578125" style="5" customWidth="1"/>
    <col min="11539" max="11539" width="14.28515625" style="5" customWidth="1"/>
    <col min="11540" max="11540" width="34.28515625" style="5" customWidth="1"/>
    <col min="11541" max="11541" width="23.140625" style="5" bestFit="1" customWidth="1"/>
    <col min="11542" max="11543" width="10.28515625" style="5" customWidth="1"/>
    <col min="11544" max="11544" width="51.42578125" style="5" customWidth="1"/>
    <col min="11545" max="11776" width="9.140625" style="5"/>
    <col min="11777" max="11777" width="17.140625" style="5" customWidth="1"/>
    <col min="11778" max="11778" width="51.42578125" style="5" customWidth="1"/>
    <col min="11779" max="11791" width="3.42578125" style="5" customWidth="1"/>
    <col min="11792" max="11792" width="15.7109375" style="5" customWidth="1"/>
    <col min="11793" max="11793" width="33" style="5" customWidth="1"/>
    <col min="11794" max="11794" width="3.42578125" style="5" customWidth="1"/>
    <col min="11795" max="11795" width="14.28515625" style="5" customWidth="1"/>
    <col min="11796" max="11796" width="34.28515625" style="5" customWidth="1"/>
    <col min="11797" max="11797" width="23.140625" style="5" bestFit="1" customWidth="1"/>
    <col min="11798" max="11799" width="10.28515625" style="5" customWidth="1"/>
    <col min="11800" max="11800" width="51.42578125" style="5" customWidth="1"/>
    <col min="11801" max="12032" width="9.140625" style="5"/>
    <col min="12033" max="12033" width="17.140625" style="5" customWidth="1"/>
    <col min="12034" max="12034" width="51.42578125" style="5" customWidth="1"/>
    <col min="12035" max="12047" width="3.42578125" style="5" customWidth="1"/>
    <col min="12048" max="12048" width="15.7109375" style="5" customWidth="1"/>
    <col min="12049" max="12049" width="33" style="5" customWidth="1"/>
    <col min="12050" max="12050" width="3.42578125" style="5" customWidth="1"/>
    <col min="12051" max="12051" width="14.28515625" style="5" customWidth="1"/>
    <col min="12052" max="12052" width="34.28515625" style="5" customWidth="1"/>
    <col min="12053" max="12053" width="23.140625" style="5" bestFit="1" customWidth="1"/>
    <col min="12054" max="12055" width="10.28515625" style="5" customWidth="1"/>
    <col min="12056" max="12056" width="51.42578125" style="5" customWidth="1"/>
    <col min="12057" max="12288" width="9.140625" style="5"/>
    <col min="12289" max="12289" width="17.140625" style="5" customWidth="1"/>
    <col min="12290" max="12290" width="51.42578125" style="5" customWidth="1"/>
    <col min="12291" max="12303" width="3.42578125" style="5" customWidth="1"/>
    <col min="12304" max="12304" width="15.7109375" style="5" customWidth="1"/>
    <col min="12305" max="12305" width="33" style="5" customWidth="1"/>
    <col min="12306" max="12306" width="3.42578125" style="5" customWidth="1"/>
    <col min="12307" max="12307" width="14.28515625" style="5" customWidth="1"/>
    <col min="12308" max="12308" width="34.28515625" style="5" customWidth="1"/>
    <col min="12309" max="12309" width="23.140625" style="5" bestFit="1" customWidth="1"/>
    <col min="12310" max="12311" width="10.28515625" style="5" customWidth="1"/>
    <col min="12312" max="12312" width="51.42578125" style="5" customWidth="1"/>
    <col min="12313" max="12544" width="9.140625" style="5"/>
    <col min="12545" max="12545" width="17.140625" style="5" customWidth="1"/>
    <col min="12546" max="12546" width="51.42578125" style="5" customWidth="1"/>
    <col min="12547" max="12559" width="3.42578125" style="5" customWidth="1"/>
    <col min="12560" max="12560" width="15.7109375" style="5" customWidth="1"/>
    <col min="12561" max="12561" width="33" style="5" customWidth="1"/>
    <col min="12562" max="12562" width="3.42578125" style="5" customWidth="1"/>
    <col min="12563" max="12563" width="14.28515625" style="5" customWidth="1"/>
    <col min="12564" max="12564" width="34.28515625" style="5" customWidth="1"/>
    <col min="12565" max="12565" width="23.140625" style="5" bestFit="1" customWidth="1"/>
    <col min="12566" max="12567" width="10.28515625" style="5" customWidth="1"/>
    <col min="12568" max="12568" width="51.42578125" style="5" customWidth="1"/>
    <col min="12569" max="12800" width="9.140625" style="5"/>
    <col min="12801" max="12801" width="17.140625" style="5" customWidth="1"/>
    <col min="12802" max="12802" width="51.42578125" style="5" customWidth="1"/>
    <col min="12803" max="12815" width="3.42578125" style="5" customWidth="1"/>
    <col min="12816" max="12816" width="15.7109375" style="5" customWidth="1"/>
    <col min="12817" max="12817" width="33" style="5" customWidth="1"/>
    <col min="12818" max="12818" width="3.42578125" style="5" customWidth="1"/>
    <col min="12819" max="12819" width="14.28515625" style="5" customWidth="1"/>
    <col min="12820" max="12820" width="34.28515625" style="5" customWidth="1"/>
    <col min="12821" max="12821" width="23.140625" style="5" bestFit="1" customWidth="1"/>
    <col min="12822" max="12823" width="10.28515625" style="5" customWidth="1"/>
    <col min="12824" max="12824" width="51.42578125" style="5" customWidth="1"/>
    <col min="12825" max="13056" width="9.140625" style="5"/>
    <col min="13057" max="13057" width="17.140625" style="5" customWidth="1"/>
    <col min="13058" max="13058" width="51.42578125" style="5" customWidth="1"/>
    <col min="13059" max="13071" width="3.42578125" style="5" customWidth="1"/>
    <col min="13072" max="13072" width="15.7109375" style="5" customWidth="1"/>
    <col min="13073" max="13073" width="33" style="5" customWidth="1"/>
    <col min="13074" max="13074" width="3.42578125" style="5" customWidth="1"/>
    <col min="13075" max="13075" width="14.28515625" style="5" customWidth="1"/>
    <col min="13076" max="13076" width="34.28515625" style="5" customWidth="1"/>
    <col min="13077" max="13077" width="23.140625" style="5" bestFit="1" customWidth="1"/>
    <col min="13078" max="13079" width="10.28515625" style="5" customWidth="1"/>
    <col min="13080" max="13080" width="51.42578125" style="5" customWidth="1"/>
    <col min="13081" max="13312" width="9.140625" style="5"/>
    <col min="13313" max="13313" width="17.140625" style="5" customWidth="1"/>
    <col min="13314" max="13314" width="51.42578125" style="5" customWidth="1"/>
    <col min="13315" max="13327" width="3.42578125" style="5" customWidth="1"/>
    <col min="13328" max="13328" width="15.7109375" style="5" customWidth="1"/>
    <col min="13329" max="13329" width="33" style="5" customWidth="1"/>
    <col min="13330" max="13330" width="3.42578125" style="5" customWidth="1"/>
    <col min="13331" max="13331" width="14.28515625" style="5" customWidth="1"/>
    <col min="13332" max="13332" width="34.28515625" style="5" customWidth="1"/>
    <col min="13333" max="13333" width="23.140625" style="5" bestFit="1" customWidth="1"/>
    <col min="13334" max="13335" width="10.28515625" style="5" customWidth="1"/>
    <col min="13336" max="13336" width="51.42578125" style="5" customWidth="1"/>
    <col min="13337" max="13568" width="9.140625" style="5"/>
    <col min="13569" max="13569" width="17.140625" style="5" customWidth="1"/>
    <col min="13570" max="13570" width="51.42578125" style="5" customWidth="1"/>
    <col min="13571" max="13583" width="3.42578125" style="5" customWidth="1"/>
    <col min="13584" max="13584" width="15.7109375" style="5" customWidth="1"/>
    <col min="13585" max="13585" width="33" style="5" customWidth="1"/>
    <col min="13586" max="13586" width="3.42578125" style="5" customWidth="1"/>
    <col min="13587" max="13587" width="14.28515625" style="5" customWidth="1"/>
    <col min="13588" max="13588" width="34.28515625" style="5" customWidth="1"/>
    <col min="13589" max="13589" width="23.140625" style="5" bestFit="1" customWidth="1"/>
    <col min="13590" max="13591" width="10.28515625" style="5" customWidth="1"/>
    <col min="13592" max="13592" width="51.42578125" style="5" customWidth="1"/>
    <col min="13593" max="13824" width="9.140625" style="5"/>
    <col min="13825" max="13825" width="17.140625" style="5" customWidth="1"/>
    <col min="13826" max="13826" width="51.42578125" style="5" customWidth="1"/>
    <col min="13827" max="13839" width="3.42578125" style="5" customWidth="1"/>
    <col min="13840" max="13840" width="15.7109375" style="5" customWidth="1"/>
    <col min="13841" max="13841" width="33" style="5" customWidth="1"/>
    <col min="13842" max="13842" width="3.42578125" style="5" customWidth="1"/>
    <col min="13843" max="13843" width="14.28515625" style="5" customWidth="1"/>
    <col min="13844" max="13844" width="34.28515625" style="5" customWidth="1"/>
    <col min="13845" max="13845" width="23.140625" style="5" bestFit="1" customWidth="1"/>
    <col min="13846" max="13847" width="10.28515625" style="5" customWidth="1"/>
    <col min="13848" max="13848" width="51.42578125" style="5" customWidth="1"/>
    <col min="13849" max="14080" width="9.140625" style="5"/>
    <col min="14081" max="14081" width="17.140625" style="5" customWidth="1"/>
    <col min="14082" max="14082" width="51.42578125" style="5" customWidth="1"/>
    <col min="14083" max="14095" width="3.42578125" style="5" customWidth="1"/>
    <col min="14096" max="14096" width="15.7109375" style="5" customWidth="1"/>
    <col min="14097" max="14097" width="33" style="5" customWidth="1"/>
    <col min="14098" max="14098" width="3.42578125" style="5" customWidth="1"/>
    <col min="14099" max="14099" width="14.28515625" style="5" customWidth="1"/>
    <col min="14100" max="14100" width="34.28515625" style="5" customWidth="1"/>
    <col min="14101" max="14101" width="23.140625" style="5" bestFit="1" customWidth="1"/>
    <col min="14102" max="14103" width="10.28515625" style="5" customWidth="1"/>
    <col min="14104" max="14104" width="51.42578125" style="5" customWidth="1"/>
    <col min="14105" max="14336" width="9.140625" style="5"/>
    <col min="14337" max="14337" width="17.140625" style="5" customWidth="1"/>
    <col min="14338" max="14338" width="51.42578125" style="5" customWidth="1"/>
    <col min="14339" max="14351" width="3.42578125" style="5" customWidth="1"/>
    <col min="14352" max="14352" width="15.7109375" style="5" customWidth="1"/>
    <col min="14353" max="14353" width="33" style="5" customWidth="1"/>
    <col min="14354" max="14354" width="3.42578125" style="5" customWidth="1"/>
    <col min="14355" max="14355" width="14.28515625" style="5" customWidth="1"/>
    <col min="14356" max="14356" width="34.28515625" style="5" customWidth="1"/>
    <col min="14357" max="14357" width="23.140625" style="5" bestFit="1" customWidth="1"/>
    <col min="14358" max="14359" width="10.28515625" style="5" customWidth="1"/>
    <col min="14360" max="14360" width="51.42578125" style="5" customWidth="1"/>
    <col min="14361" max="14592" width="9.140625" style="5"/>
    <col min="14593" max="14593" width="17.140625" style="5" customWidth="1"/>
    <col min="14594" max="14594" width="51.42578125" style="5" customWidth="1"/>
    <col min="14595" max="14607" width="3.42578125" style="5" customWidth="1"/>
    <col min="14608" max="14608" width="15.7109375" style="5" customWidth="1"/>
    <col min="14609" max="14609" width="33" style="5" customWidth="1"/>
    <col min="14610" max="14610" width="3.42578125" style="5" customWidth="1"/>
    <col min="14611" max="14611" width="14.28515625" style="5" customWidth="1"/>
    <col min="14612" max="14612" width="34.28515625" style="5" customWidth="1"/>
    <col min="14613" max="14613" width="23.140625" style="5" bestFit="1" customWidth="1"/>
    <col min="14614" max="14615" width="10.28515625" style="5" customWidth="1"/>
    <col min="14616" max="14616" width="51.42578125" style="5" customWidth="1"/>
    <col min="14617" max="14848" width="9.140625" style="5"/>
    <col min="14849" max="14849" width="17.140625" style="5" customWidth="1"/>
    <col min="14850" max="14850" width="51.42578125" style="5" customWidth="1"/>
    <col min="14851" max="14863" width="3.42578125" style="5" customWidth="1"/>
    <col min="14864" max="14864" width="15.7109375" style="5" customWidth="1"/>
    <col min="14865" max="14865" width="33" style="5" customWidth="1"/>
    <col min="14866" max="14866" width="3.42578125" style="5" customWidth="1"/>
    <col min="14867" max="14867" width="14.28515625" style="5" customWidth="1"/>
    <col min="14868" max="14868" width="34.28515625" style="5" customWidth="1"/>
    <col min="14869" max="14869" width="23.140625" style="5" bestFit="1" customWidth="1"/>
    <col min="14870" max="14871" width="10.28515625" style="5" customWidth="1"/>
    <col min="14872" max="14872" width="51.42578125" style="5" customWidth="1"/>
    <col min="14873" max="15104" width="9.140625" style="5"/>
    <col min="15105" max="15105" width="17.140625" style="5" customWidth="1"/>
    <col min="15106" max="15106" width="51.42578125" style="5" customWidth="1"/>
    <col min="15107" max="15119" width="3.42578125" style="5" customWidth="1"/>
    <col min="15120" max="15120" width="15.7109375" style="5" customWidth="1"/>
    <col min="15121" max="15121" width="33" style="5" customWidth="1"/>
    <col min="15122" max="15122" width="3.42578125" style="5" customWidth="1"/>
    <col min="15123" max="15123" width="14.28515625" style="5" customWidth="1"/>
    <col min="15124" max="15124" width="34.28515625" style="5" customWidth="1"/>
    <col min="15125" max="15125" width="23.140625" style="5" bestFit="1" customWidth="1"/>
    <col min="15126" max="15127" width="10.28515625" style="5" customWidth="1"/>
    <col min="15128" max="15128" width="51.42578125" style="5" customWidth="1"/>
    <col min="15129" max="15360" width="9.140625" style="5"/>
    <col min="15361" max="15361" width="17.140625" style="5" customWidth="1"/>
    <col min="15362" max="15362" width="51.42578125" style="5" customWidth="1"/>
    <col min="15363" max="15375" width="3.42578125" style="5" customWidth="1"/>
    <col min="15376" max="15376" width="15.7109375" style="5" customWidth="1"/>
    <col min="15377" max="15377" width="33" style="5" customWidth="1"/>
    <col min="15378" max="15378" width="3.42578125" style="5" customWidth="1"/>
    <col min="15379" max="15379" width="14.28515625" style="5" customWidth="1"/>
    <col min="15380" max="15380" width="34.28515625" style="5" customWidth="1"/>
    <col min="15381" max="15381" width="23.140625" style="5" bestFit="1" customWidth="1"/>
    <col min="15382" max="15383" width="10.28515625" style="5" customWidth="1"/>
    <col min="15384" max="15384" width="51.42578125" style="5" customWidth="1"/>
    <col min="15385" max="15616" width="9.140625" style="5"/>
    <col min="15617" max="15617" width="17.140625" style="5" customWidth="1"/>
    <col min="15618" max="15618" width="51.42578125" style="5" customWidth="1"/>
    <col min="15619" max="15631" width="3.42578125" style="5" customWidth="1"/>
    <col min="15632" max="15632" width="15.7109375" style="5" customWidth="1"/>
    <col min="15633" max="15633" width="33" style="5" customWidth="1"/>
    <col min="15634" max="15634" width="3.42578125" style="5" customWidth="1"/>
    <col min="15635" max="15635" width="14.28515625" style="5" customWidth="1"/>
    <col min="15636" max="15636" width="34.28515625" style="5" customWidth="1"/>
    <col min="15637" max="15637" width="23.140625" style="5" bestFit="1" customWidth="1"/>
    <col min="15638" max="15639" width="10.28515625" style="5" customWidth="1"/>
    <col min="15640" max="15640" width="51.42578125" style="5" customWidth="1"/>
    <col min="15641" max="15872" width="9.140625" style="5"/>
    <col min="15873" max="15873" width="17.140625" style="5" customWidth="1"/>
    <col min="15874" max="15874" width="51.42578125" style="5" customWidth="1"/>
    <col min="15875" max="15887" width="3.42578125" style="5" customWidth="1"/>
    <col min="15888" max="15888" width="15.7109375" style="5" customWidth="1"/>
    <col min="15889" max="15889" width="33" style="5" customWidth="1"/>
    <col min="15890" max="15890" width="3.42578125" style="5" customWidth="1"/>
    <col min="15891" max="15891" width="14.28515625" style="5" customWidth="1"/>
    <col min="15892" max="15892" width="34.28515625" style="5" customWidth="1"/>
    <col min="15893" max="15893" width="23.140625" style="5" bestFit="1" customWidth="1"/>
    <col min="15894" max="15895" width="10.28515625" style="5" customWidth="1"/>
    <col min="15896" max="15896" width="51.42578125" style="5" customWidth="1"/>
    <col min="15897" max="16128" width="9.140625" style="5"/>
    <col min="16129" max="16129" width="17.140625" style="5" customWidth="1"/>
    <col min="16130" max="16130" width="51.42578125" style="5" customWidth="1"/>
    <col min="16131" max="16143" width="3.42578125" style="5" customWidth="1"/>
    <col min="16144" max="16144" width="15.7109375" style="5" customWidth="1"/>
    <col min="16145" max="16145" width="33" style="5" customWidth="1"/>
    <col min="16146" max="16146" width="3.42578125" style="5" customWidth="1"/>
    <col min="16147" max="16147" width="14.28515625" style="5" customWidth="1"/>
    <col min="16148" max="16148" width="34.28515625" style="5" customWidth="1"/>
    <col min="16149" max="16149" width="23.140625" style="5" bestFit="1" customWidth="1"/>
    <col min="16150" max="16151" width="10.28515625" style="5" customWidth="1"/>
    <col min="16152" max="16152" width="51.42578125" style="5" customWidth="1"/>
    <col min="16153" max="16384" width="9.140625" style="5"/>
  </cols>
  <sheetData>
    <row r="1" spans="1:25" ht="16.5" thickBot="1" x14ac:dyDescent="0.25">
      <c r="A1" s="226" t="s">
        <v>417</v>
      </c>
      <c r="B1" s="226"/>
      <c r="T1" s="4" t="s">
        <v>399</v>
      </c>
      <c r="U1" s="4" t="s">
        <v>314</v>
      </c>
      <c r="V1" s="4" t="s">
        <v>462</v>
      </c>
    </row>
    <row r="2" spans="1:25" ht="12.75" customHeight="1" x14ac:dyDescent="0.2">
      <c r="A2" s="213" t="s">
        <v>353</v>
      </c>
      <c r="B2" s="213" t="s">
        <v>354</v>
      </c>
      <c r="C2" s="227" t="s">
        <v>355</v>
      </c>
      <c r="D2" s="228"/>
      <c r="E2" s="228"/>
      <c r="F2" s="228"/>
      <c r="G2" s="228"/>
      <c r="H2" s="229"/>
      <c r="I2" s="227" t="s">
        <v>356</v>
      </c>
      <c r="J2" s="228"/>
      <c r="K2" s="228"/>
      <c r="L2" s="229"/>
      <c r="M2" s="224" t="s">
        <v>357</v>
      </c>
      <c r="N2" s="218" t="s">
        <v>358</v>
      </c>
      <c r="O2" s="220" t="s">
        <v>359</v>
      </c>
      <c r="P2" s="221"/>
      <c r="Q2" s="221"/>
      <c r="R2" s="220" t="s">
        <v>360</v>
      </c>
      <c r="S2" s="221"/>
      <c r="T2" s="221"/>
      <c r="U2" s="213" t="s">
        <v>361</v>
      </c>
      <c r="V2" s="216" t="s">
        <v>362</v>
      </c>
      <c r="W2" s="216" t="s">
        <v>363</v>
      </c>
      <c r="X2" s="213" t="s">
        <v>364</v>
      </c>
    </row>
    <row r="3" spans="1:25" ht="13.5" thickBot="1" x14ac:dyDescent="0.25">
      <c r="A3" s="214"/>
      <c r="B3" s="214"/>
      <c r="C3" s="6">
        <v>1</v>
      </c>
      <c r="D3" s="7">
        <v>2</v>
      </c>
      <c r="E3" s="7">
        <v>3</v>
      </c>
      <c r="F3" s="7">
        <v>4</v>
      </c>
      <c r="G3" s="7">
        <v>5</v>
      </c>
      <c r="H3" s="8">
        <v>6</v>
      </c>
      <c r="I3" s="6" t="s">
        <v>0</v>
      </c>
      <c r="J3" s="7" t="s">
        <v>259</v>
      </c>
      <c r="K3" s="7" t="s">
        <v>365</v>
      </c>
      <c r="L3" s="8" t="s">
        <v>366</v>
      </c>
      <c r="M3" s="225"/>
      <c r="N3" s="219"/>
      <c r="O3" s="222"/>
      <c r="P3" s="223"/>
      <c r="Q3" s="223"/>
      <c r="R3" s="222"/>
      <c r="S3" s="223"/>
      <c r="T3" s="223"/>
      <c r="U3" s="214"/>
      <c r="V3" s="217"/>
      <c r="W3" s="217"/>
      <c r="X3" s="214"/>
    </row>
    <row r="4" spans="1:25" ht="13.5" thickBot="1" x14ac:dyDescent="0.25">
      <c r="H4" s="9"/>
      <c r="I4" s="9"/>
      <c r="J4" s="9"/>
      <c r="K4" s="9"/>
      <c r="L4" s="9"/>
      <c r="M4" s="9"/>
      <c r="N4" s="9"/>
      <c r="U4" s="10"/>
      <c r="V4" s="10"/>
      <c r="W4" s="10"/>
      <c r="X4" s="10"/>
      <c r="Y4" s="12"/>
    </row>
    <row r="5" spans="1:25" ht="13.5" thickBot="1" x14ac:dyDescent="0.25">
      <c r="B5" s="117" t="str">
        <f>törzsanyag!B5</f>
        <v>Matematika törzsanyag</v>
      </c>
      <c r="C5" s="118"/>
      <c r="D5" s="45"/>
      <c r="E5" s="45"/>
      <c r="F5" s="45"/>
      <c r="G5" s="45"/>
      <c r="H5" s="119"/>
      <c r="I5" s="43"/>
      <c r="J5" s="45"/>
      <c r="K5" s="119"/>
      <c r="L5" s="46"/>
      <c r="M5" s="43">
        <f>törzsanyag!I14</f>
        <v>33</v>
      </c>
      <c r="N5" s="46"/>
      <c r="U5" s="10"/>
      <c r="V5" s="10"/>
      <c r="W5" s="10"/>
      <c r="X5" s="10"/>
      <c r="Y5" s="12"/>
    </row>
    <row r="6" spans="1:25" ht="13.5" thickBot="1" x14ac:dyDescent="0.25">
      <c r="B6" s="117" t="str">
        <f>törzsanyag!B17</f>
        <v>Numerikus matematika, informatika</v>
      </c>
      <c r="C6" s="118"/>
      <c r="D6" s="45"/>
      <c r="E6" s="45"/>
      <c r="F6" s="45"/>
      <c r="G6" s="45"/>
      <c r="H6" s="119"/>
      <c r="I6" s="43"/>
      <c r="J6" s="45"/>
      <c r="K6" s="119"/>
      <c r="L6" s="46"/>
      <c r="M6" s="43">
        <f>törzsanyag!I22</f>
        <v>9</v>
      </c>
      <c r="N6" s="46"/>
      <c r="U6" s="10"/>
      <c r="V6" s="10"/>
      <c r="W6" s="10"/>
      <c r="X6" s="10"/>
      <c r="Y6" s="12"/>
    </row>
    <row r="7" spans="1:25" ht="13.5" thickBot="1" x14ac:dyDescent="0.25">
      <c r="B7" s="117" t="str">
        <f>törzsanyag!B25</f>
        <v>Fizika törzsanyag</v>
      </c>
      <c r="C7" s="118"/>
      <c r="D7" s="45"/>
      <c r="E7" s="45"/>
      <c r="F7" s="45"/>
      <c r="G7" s="45"/>
      <c r="H7" s="119"/>
      <c r="I7" s="43"/>
      <c r="J7" s="45"/>
      <c r="K7" s="119"/>
      <c r="L7" s="46"/>
      <c r="M7" s="43">
        <f>törzsanyag!I36</f>
        <v>39</v>
      </c>
      <c r="N7" s="46"/>
      <c r="U7" s="10"/>
      <c r="V7" s="10"/>
      <c r="W7" s="10"/>
      <c r="X7" s="10"/>
      <c r="Y7" s="12"/>
    </row>
    <row r="8" spans="1:25" ht="13.5" thickBot="1" x14ac:dyDescent="0.25">
      <c r="B8" s="117" t="str">
        <f>törzsanyag!B40</f>
        <v>Fizika laboratórium</v>
      </c>
      <c r="C8" s="118"/>
      <c r="D8" s="45"/>
      <c r="E8" s="45"/>
      <c r="F8" s="45"/>
      <c r="G8" s="45"/>
      <c r="H8" s="119"/>
      <c r="I8" s="43"/>
      <c r="J8" s="45"/>
      <c r="K8" s="119"/>
      <c r="L8" s="46"/>
      <c r="M8" s="43">
        <f>törzsanyag!I45</f>
        <v>18</v>
      </c>
      <c r="N8" s="46"/>
      <c r="U8" s="10"/>
      <c r="V8" s="10"/>
      <c r="W8" s="10"/>
      <c r="X8" s="10"/>
      <c r="Y8" s="12"/>
    </row>
    <row r="9" spans="1:25" ht="13.5" thickBot="1" x14ac:dyDescent="0.25">
      <c r="B9" s="117" t="str">
        <f>törzsanyag!B57</f>
        <v>Elméleti Fizika B</v>
      </c>
      <c r="C9" s="118"/>
      <c r="D9" s="45"/>
      <c r="E9" s="45"/>
      <c r="F9" s="45"/>
      <c r="G9" s="45"/>
      <c r="H9" s="119"/>
      <c r="I9" s="43"/>
      <c r="J9" s="45"/>
      <c r="K9" s="119"/>
      <c r="L9" s="46"/>
      <c r="M9" s="43">
        <f>törzsanyag!I63</f>
        <v>20</v>
      </c>
      <c r="N9" s="46"/>
      <c r="U9" s="10"/>
      <c r="V9" s="10"/>
      <c r="W9" s="10"/>
      <c r="X9" s="10"/>
      <c r="Y9" s="12"/>
    </row>
    <row r="10" spans="1:25" ht="13.5" thickBot="1" x14ac:dyDescent="0.25">
      <c r="B10" s="117" t="str">
        <f>törzsanyag!B66</f>
        <v>Szakdolgozat</v>
      </c>
      <c r="C10" s="118"/>
      <c r="D10" s="45"/>
      <c r="E10" s="45"/>
      <c r="F10" s="45"/>
      <c r="G10" s="45"/>
      <c r="H10" s="119"/>
      <c r="I10" s="43"/>
      <c r="J10" s="45"/>
      <c r="K10" s="119"/>
      <c r="L10" s="46"/>
      <c r="M10" s="43">
        <f>törzsanyag!I69</f>
        <v>10</v>
      </c>
      <c r="N10" s="46"/>
      <c r="U10" s="10"/>
      <c r="V10" s="10"/>
      <c r="W10" s="10"/>
      <c r="X10" s="10"/>
      <c r="Y10" s="12"/>
    </row>
    <row r="11" spans="1:25" x14ac:dyDescent="0.2">
      <c r="B11" s="53" t="s">
        <v>373</v>
      </c>
      <c r="C11" s="54">
        <f>törzsanyag!C13+törzsanyag!C21+törzsanyag!C35+törzsanyag!C44+törzsanyag!C62+törzsanyag!C68</f>
        <v>20</v>
      </c>
      <c r="D11" s="54">
        <f>törzsanyag!D13+törzsanyag!D21+törzsanyag!D35+törzsanyag!D44+törzsanyag!D62+törzsanyag!D68</f>
        <v>20</v>
      </c>
      <c r="E11" s="54">
        <f>törzsanyag!E13+törzsanyag!E21+törzsanyag!E35+törzsanyag!E44+törzsanyag!E62+törzsanyag!E68</f>
        <v>16</v>
      </c>
      <c r="F11" s="54">
        <f>törzsanyag!F13+törzsanyag!F21+törzsanyag!F35+törzsanyag!F44+törzsanyag!F62+törzsanyag!F68</f>
        <v>14</v>
      </c>
      <c r="G11" s="54">
        <f>törzsanyag!G13+törzsanyag!G21+törzsanyag!G35+törzsanyag!G44+törzsanyag!G62+törzsanyag!G68</f>
        <v>8</v>
      </c>
      <c r="H11" s="54">
        <f>törzsanyag!H13+törzsanyag!H21+törzsanyag!H35+törzsanyag!H44+törzsanyag!H62+törzsanyag!H68</f>
        <v>4</v>
      </c>
      <c r="I11" s="215">
        <f>SUM(C11:H11)</f>
        <v>82</v>
      </c>
      <c r="J11" s="215"/>
      <c r="K11" s="215"/>
      <c r="L11" s="215"/>
      <c r="M11" s="9"/>
      <c r="N11" s="9"/>
      <c r="U11" s="10"/>
      <c r="V11" s="10"/>
      <c r="W11" s="10"/>
      <c r="X11" s="10"/>
      <c r="Y11" s="12"/>
    </row>
    <row r="12" spans="1:25" x14ac:dyDescent="0.2">
      <c r="B12" s="61" t="s">
        <v>374</v>
      </c>
      <c r="C12" s="62">
        <f>törzsanyag!C14+törzsanyag!C22+törzsanyag!C36+törzsanyag!C45+törzsanyag!C63+törzsanyag!C69</f>
        <v>30</v>
      </c>
      <c r="D12" s="62">
        <f>törzsanyag!D14+törzsanyag!D22+törzsanyag!D36+törzsanyag!D45+törzsanyag!D63+törzsanyag!D69</f>
        <v>30</v>
      </c>
      <c r="E12" s="62">
        <f>törzsanyag!E14+törzsanyag!E22+törzsanyag!E36+törzsanyag!E45+törzsanyag!E63+törzsanyag!E69</f>
        <v>23</v>
      </c>
      <c r="F12" s="62">
        <f>törzsanyag!F14+törzsanyag!F22+törzsanyag!F36+törzsanyag!F45+törzsanyag!F63+törzsanyag!F69</f>
        <v>20</v>
      </c>
      <c r="G12" s="62">
        <f>törzsanyag!G14+törzsanyag!G22+törzsanyag!G36+törzsanyag!G45+törzsanyag!G63+törzsanyag!G69</f>
        <v>11</v>
      </c>
      <c r="H12" s="62">
        <f>törzsanyag!H14+törzsanyag!H22+törzsanyag!H36+törzsanyag!H45+törzsanyag!H63+törzsanyag!H69</f>
        <v>15</v>
      </c>
      <c r="I12" s="209">
        <f>SUM(C12:H12)</f>
        <v>129</v>
      </c>
      <c r="J12" s="209"/>
      <c r="K12" s="209"/>
      <c r="L12" s="209"/>
      <c r="M12" s="9"/>
      <c r="N12" s="9"/>
      <c r="U12" s="10"/>
      <c r="V12" s="10"/>
      <c r="W12" s="10"/>
      <c r="X12" s="10"/>
      <c r="Y12" s="12"/>
    </row>
    <row r="13" spans="1:25" x14ac:dyDescent="0.2">
      <c r="B13" s="67" t="s">
        <v>375</v>
      </c>
      <c r="C13" s="68">
        <f>törzsanyag!C15+törzsanyag!C23+törzsanyag!C37+törzsanyag!C46+törzsanyag!C64+törzsanyag!C70</f>
        <v>3</v>
      </c>
      <c r="D13" s="68">
        <f>törzsanyag!D15+törzsanyag!D23+törzsanyag!D37+törzsanyag!D46+törzsanyag!D64+törzsanyag!D70</f>
        <v>3</v>
      </c>
      <c r="E13" s="68">
        <f>törzsanyag!E15+törzsanyag!E23+törzsanyag!E37+törzsanyag!E46+törzsanyag!E64+törzsanyag!E70</f>
        <v>3</v>
      </c>
      <c r="F13" s="68">
        <f>törzsanyag!F15+törzsanyag!F23+törzsanyag!F37+törzsanyag!F46+törzsanyag!F64+törzsanyag!F70</f>
        <v>3</v>
      </c>
      <c r="G13" s="68">
        <f>törzsanyag!G15+törzsanyag!G23+törzsanyag!G37+törzsanyag!G46+törzsanyag!G64+törzsanyag!G70</f>
        <v>1</v>
      </c>
      <c r="H13" s="68">
        <f>törzsanyag!H15+törzsanyag!H23+törzsanyag!H37+törzsanyag!H46+törzsanyag!H64+törzsanyag!H70</f>
        <v>1</v>
      </c>
      <c r="I13" s="210">
        <f>SUM(C13:H13)</f>
        <v>14</v>
      </c>
      <c r="J13" s="210"/>
      <c r="K13" s="210"/>
      <c r="L13" s="210"/>
      <c r="M13" s="9"/>
      <c r="N13" s="9"/>
      <c r="U13" s="10"/>
      <c r="V13" s="10"/>
      <c r="W13" s="10"/>
      <c r="X13" s="10"/>
      <c r="Y13" s="12"/>
    </row>
    <row r="14" spans="1:25" x14ac:dyDescent="0.2">
      <c r="H14" s="9"/>
      <c r="I14" s="9"/>
      <c r="J14" s="9"/>
      <c r="K14" s="9"/>
      <c r="L14" s="9"/>
      <c r="M14" s="9"/>
      <c r="N14" s="9"/>
      <c r="U14" s="10"/>
      <c r="V14" s="10"/>
      <c r="W14" s="10"/>
      <c r="X14" s="10"/>
      <c r="Y14" s="12"/>
    </row>
    <row r="15" spans="1:25" ht="13.5" thickBot="1" x14ac:dyDescent="0.25">
      <c r="A15" s="13"/>
      <c r="B15" s="13" t="s">
        <v>417</v>
      </c>
      <c r="I15" s="14"/>
      <c r="J15" s="14"/>
      <c r="K15" s="14"/>
      <c r="L15" s="14"/>
      <c r="T15" s="16"/>
    </row>
    <row r="16" spans="1:25" ht="13.5" thickBot="1" x14ac:dyDescent="0.25">
      <c r="A16" s="41" t="s">
        <v>309</v>
      </c>
      <c r="B16" s="42" t="s">
        <v>310</v>
      </c>
      <c r="C16" s="118"/>
      <c r="D16" s="45"/>
      <c r="E16" s="45" t="s">
        <v>370</v>
      </c>
      <c r="F16" s="45"/>
      <c r="G16" s="45"/>
      <c r="H16" s="119"/>
      <c r="I16" s="43">
        <v>2</v>
      </c>
      <c r="J16" s="45"/>
      <c r="K16" s="45"/>
      <c r="L16" s="46"/>
      <c r="M16" s="43">
        <v>2</v>
      </c>
      <c r="N16" s="46" t="s">
        <v>472</v>
      </c>
      <c r="O16" s="87"/>
      <c r="P16" s="88"/>
      <c r="Q16" s="175"/>
      <c r="R16" s="87"/>
      <c r="S16" s="90"/>
      <c r="T16" s="89"/>
      <c r="U16" s="41" t="s">
        <v>311</v>
      </c>
      <c r="V16" s="41" t="s">
        <v>461</v>
      </c>
      <c r="W16" s="41" t="s">
        <v>460</v>
      </c>
      <c r="X16" s="41" t="s">
        <v>450</v>
      </c>
    </row>
    <row r="17" spans="1:24" ht="13.5" thickBot="1" x14ac:dyDescent="0.25">
      <c r="A17" s="141" t="s">
        <v>344</v>
      </c>
      <c r="B17" s="182" t="s">
        <v>312</v>
      </c>
      <c r="C17" s="183"/>
      <c r="D17" s="136"/>
      <c r="E17" s="136"/>
      <c r="F17" s="136" t="s">
        <v>370</v>
      </c>
      <c r="G17" s="136"/>
      <c r="H17" s="138"/>
      <c r="I17" s="135">
        <v>2</v>
      </c>
      <c r="J17" s="136"/>
      <c r="K17" s="136"/>
      <c r="L17" s="137"/>
      <c r="M17" s="135">
        <v>2</v>
      </c>
      <c r="N17" s="137" t="s">
        <v>476</v>
      </c>
      <c r="O17" s="193"/>
      <c r="P17" s="194"/>
      <c r="Q17" s="195"/>
      <c r="R17" s="193"/>
      <c r="S17" s="187"/>
      <c r="T17" s="186"/>
      <c r="U17" s="141" t="s">
        <v>314</v>
      </c>
      <c r="V17" s="141" t="s">
        <v>462</v>
      </c>
      <c r="W17" s="41" t="s">
        <v>460</v>
      </c>
      <c r="X17" s="141" t="s">
        <v>451</v>
      </c>
    </row>
    <row r="18" spans="1:24" ht="13.5" thickBot="1" x14ac:dyDescent="0.25">
      <c r="A18" s="132" t="s">
        <v>313</v>
      </c>
      <c r="B18" s="188" t="s">
        <v>312</v>
      </c>
      <c r="C18" s="189"/>
      <c r="D18" s="129"/>
      <c r="E18" s="129"/>
      <c r="F18" s="129" t="s">
        <v>370</v>
      </c>
      <c r="G18" s="129"/>
      <c r="H18" s="131"/>
      <c r="I18" s="128"/>
      <c r="J18" s="129">
        <v>1</v>
      </c>
      <c r="K18" s="129"/>
      <c r="L18" s="130"/>
      <c r="M18" s="128">
        <v>2</v>
      </c>
      <c r="N18" s="130" t="s">
        <v>476</v>
      </c>
      <c r="O18" s="139"/>
      <c r="P18" s="140"/>
      <c r="Q18" s="196"/>
      <c r="R18" s="139"/>
      <c r="S18" s="190"/>
      <c r="T18" s="125"/>
      <c r="U18" s="132" t="s">
        <v>314</v>
      </c>
      <c r="V18" s="132" t="s">
        <v>462</v>
      </c>
      <c r="W18" s="41" t="s">
        <v>460</v>
      </c>
      <c r="X18" s="132" t="s">
        <v>451</v>
      </c>
    </row>
    <row r="19" spans="1:24" ht="13.5" thickBot="1" x14ac:dyDescent="0.25">
      <c r="A19" s="141" t="s">
        <v>315</v>
      </c>
      <c r="B19" s="182" t="s">
        <v>316</v>
      </c>
      <c r="C19" s="183"/>
      <c r="D19" s="136"/>
      <c r="E19" s="136"/>
      <c r="F19" s="136"/>
      <c r="G19" s="136" t="s">
        <v>370</v>
      </c>
      <c r="H19" s="138"/>
      <c r="I19" s="135">
        <v>2</v>
      </c>
      <c r="J19" s="136"/>
      <c r="K19" s="136"/>
      <c r="L19" s="137"/>
      <c r="M19" s="135">
        <v>2</v>
      </c>
      <c r="N19" s="137" t="s">
        <v>472</v>
      </c>
      <c r="O19" s="193" t="s">
        <v>259</v>
      </c>
      <c r="P19" s="194" t="str">
        <f>A$20</f>
        <v>metklimat0g17ga</v>
      </c>
      <c r="Q19" s="195" t="str">
        <f>B$20</f>
        <v>Klimatológia</v>
      </c>
      <c r="R19" s="193"/>
      <c r="S19" s="187"/>
      <c r="T19" s="186"/>
      <c r="U19" s="141" t="s">
        <v>345</v>
      </c>
      <c r="V19" s="141" t="s">
        <v>463</v>
      </c>
      <c r="W19" s="41" t="s">
        <v>460</v>
      </c>
      <c r="X19" s="141" t="s">
        <v>452</v>
      </c>
    </row>
    <row r="20" spans="1:24" ht="13.5" thickBot="1" x14ac:dyDescent="0.25">
      <c r="A20" s="132" t="s">
        <v>317</v>
      </c>
      <c r="B20" s="188" t="s">
        <v>316</v>
      </c>
      <c r="C20" s="189"/>
      <c r="D20" s="129"/>
      <c r="E20" s="129"/>
      <c r="F20" s="129"/>
      <c r="G20" s="129" t="s">
        <v>370</v>
      </c>
      <c r="H20" s="131"/>
      <c r="I20" s="128"/>
      <c r="J20" s="129">
        <v>1</v>
      </c>
      <c r="K20" s="129"/>
      <c r="L20" s="130"/>
      <c r="M20" s="128">
        <v>2</v>
      </c>
      <c r="N20" s="130" t="s">
        <v>476</v>
      </c>
      <c r="O20" s="139"/>
      <c r="P20" s="140"/>
      <c r="Q20" s="196"/>
      <c r="R20" s="139"/>
      <c r="S20" s="190"/>
      <c r="T20" s="125"/>
      <c r="U20" s="132" t="s">
        <v>345</v>
      </c>
      <c r="V20" s="132" t="s">
        <v>463</v>
      </c>
      <c r="W20" s="41" t="s">
        <v>460</v>
      </c>
      <c r="X20" s="132" t="s">
        <v>452</v>
      </c>
    </row>
    <row r="21" spans="1:24" ht="13.5" thickBot="1" x14ac:dyDescent="0.25">
      <c r="A21" s="41" t="s">
        <v>318</v>
      </c>
      <c r="B21" s="42" t="s">
        <v>319</v>
      </c>
      <c r="C21" s="118"/>
      <c r="D21" s="45"/>
      <c r="E21" s="45"/>
      <c r="F21" s="45" t="s">
        <v>370</v>
      </c>
      <c r="G21" s="45"/>
      <c r="H21" s="119"/>
      <c r="I21" s="43"/>
      <c r="J21" s="45">
        <v>1</v>
      </c>
      <c r="K21" s="45"/>
      <c r="L21" s="46"/>
      <c r="M21" s="43">
        <v>2</v>
      </c>
      <c r="N21" s="46" t="s">
        <v>476</v>
      </c>
      <c r="O21" s="87"/>
      <c r="P21" s="88"/>
      <c r="Q21" s="175"/>
      <c r="R21" s="87"/>
      <c r="S21" s="90"/>
      <c r="T21" s="89"/>
      <c r="U21" s="41" t="s">
        <v>314</v>
      </c>
      <c r="V21" s="41" t="s">
        <v>462</v>
      </c>
      <c r="W21" s="41" t="s">
        <v>460</v>
      </c>
      <c r="X21" s="41" t="s">
        <v>453</v>
      </c>
    </row>
    <row r="22" spans="1:24" ht="13.5" thickBot="1" x14ac:dyDescent="0.25">
      <c r="A22" s="141" t="s">
        <v>320</v>
      </c>
      <c r="B22" s="182" t="s">
        <v>321</v>
      </c>
      <c r="C22" s="183"/>
      <c r="D22" s="136"/>
      <c r="E22" s="136" t="s">
        <v>370</v>
      </c>
      <c r="F22" s="136"/>
      <c r="G22" s="136"/>
      <c r="H22" s="138"/>
      <c r="I22" s="135">
        <v>2</v>
      </c>
      <c r="J22" s="136"/>
      <c r="K22" s="136"/>
      <c r="L22" s="137"/>
      <c r="M22" s="135">
        <v>2</v>
      </c>
      <c r="N22" s="137" t="s">
        <v>472</v>
      </c>
      <c r="O22" s="184"/>
      <c r="P22" s="185"/>
      <c r="Q22" s="197"/>
      <c r="R22" s="184"/>
      <c r="S22" s="187"/>
      <c r="T22" s="186"/>
      <c r="U22" s="141" t="s">
        <v>322</v>
      </c>
      <c r="V22" s="141" t="s">
        <v>464</v>
      </c>
      <c r="W22" s="41" t="s">
        <v>460</v>
      </c>
      <c r="X22" s="141" t="s">
        <v>454</v>
      </c>
    </row>
    <row r="23" spans="1:24" ht="13.5" thickBot="1" x14ac:dyDescent="0.25">
      <c r="A23" s="132" t="s">
        <v>323</v>
      </c>
      <c r="B23" s="188" t="s">
        <v>321</v>
      </c>
      <c r="C23" s="189"/>
      <c r="D23" s="129"/>
      <c r="E23" s="129"/>
      <c r="F23" s="129" t="s">
        <v>370</v>
      </c>
      <c r="G23" s="129"/>
      <c r="H23" s="131"/>
      <c r="I23" s="128"/>
      <c r="J23" s="129"/>
      <c r="K23" s="129">
        <v>2</v>
      </c>
      <c r="L23" s="130"/>
      <c r="M23" s="128">
        <v>3</v>
      </c>
      <c r="N23" s="130" t="s">
        <v>476</v>
      </c>
      <c r="O23" s="139" t="s">
        <v>368</v>
      </c>
      <c r="P23" s="140" t="str">
        <f>A$22</f>
        <v>metszinop1g17ea</v>
      </c>
      <c r="Q23" s="196" t="str">
        <f>B$22</f>
        <v>Szinoptikus meteorológia</v>
      </c>
      <c r="R23" s="139"/>
      <c r="S23" s="190"/>
      <c r="T23" s="125"/>
      <c r="U23" s="132" t="s">
        <v>322</v>
      </c>
      <c r="V23" s="132" t="s">
        <v>464</v>
      </c>
      <c r="W23" s="41" t="s">
        <v>460</v>
      </c>
      <c r="X23" s="132" t="s">
        <v>454</v>
      </c>
    </row>
    <row r="24" spans="1:24" ht="13.5" thickBot="1" x14ac:dyDescent="0.25">
      <c r="A24" s="141" t="s">
        <v>346</v>
      </c>
      <c r="B24" s="182" t="s">
        <v>324</v>
      </c>
      <c r="C24" s="183"/>
      <c r="D24" s="136"/>
      <c r="E24" s="136"/>
      <c r="F24" s="136" t="s">
        <v>370</v>
      </c>
      <c r="G24" s="136"/>
      <c r="H24" s="138"/>
      <c r="I24" s="135">
        <v>2</v>
      </c>
      <c r="J24" s="136"/>
      <c r="K24" s="136"/>
      <c r="L24" s="137"/>
      <c r="M24" s="135">
        <v>2</v>
      </c>
      <c r="N24" s="137" t="s">
        <v>472</v>
      </c>
      <c r="O24" s="184"/>
      <c r="P24" s="185"/>
      <c r="Q24" s="197"/>
      <c r="R24" s="184"/>
      <c r="S24" s="187"/>
      <c r="T24" s="186"/>
      <c r="U24" s="141" t="s">
        <v>347</v>
      </c>
      <c r="V24" s="141" t="s">
        <v>465</v>
      </c>
      <c r="W24" s="41" t="s">
        <v>460</v>
      </c>
      <c r="X24" s="141" t="s">
        <v>455</v>
      </c>
    </row>
    <row r="25" spans="1:24" ht="13.5" thickBot="1" x14ac:dyDescent="0.25">
      <c r="A25" s="132" t="s">
        <v>325</v>
      </c>
      <c r="B25" s="188" t="s">
        <v>324</v>
      </c>
      <c r="C25" s="189"/>
      <c r="D25" s="129"/>
      <c r="E25" s="129"/>
      <c r="F25" s="129" t="s">
        <v>370</v>
      </c>
      <c r="G25" s="129"/>
      <c r="H25" s="131"/>
      <c r="I25" s="128"/>
      <c r="J25" s="129">
        <v>1</v>
      </c>
      <c r="K25" s="129"/>
      <c r="L25" s="130"/>
      <c r="M25" s="128">
        <v>2</v>
      </c>
      <c r="N25" s="130" t="s">
        <v>476</v>
      </c>
      <c r="O25" s="139"/>
      <c r="P25" s="140"/>
      <c r="Q25" s="196"/>
      <c r="R25" s="139"/>
      <c r="S25" s="190"/>
      <c r="T25" s="125"/>
      <c r="U25" s="132" t="s">
        <v>347</v>
      </c>
      <c r="V25" s="132" t="s">
        <v>465</v>
      </c>
      <c r="W25" s="41" t="s">
        <v>460</v>
      </c>
      <c r="X25" s="132" t="s">
        <v>455</v>
      </c>
    </row>
    <row r="26" spans="1:24" ht="13.5" thickBot="1" x14ac:dyDescent="0.25">
      <c r="A26" s="141" t="s">
        <v>348</v>
      </c>
      <c r="B26" s="182" t="s">
        <v>326</v>
      </c>
      <c r="C26" s="183"/>
      <c r="D26" s="136"/>
      <c r="E26" s="136"/>
      <c r="F26" s="136"/>
      <c r="G26" s="136" t="s">
        <v>370</v>
      </c>
      <c r="H26" s="138"/>
      <c r="I26" s="135">
        <v>2</v>
      </c>
      <c r="J26" s="136"/>
      <c r="K26" s="136"/>
      <c r="L26" s="137"/>
      <c r="M26" s="135">
        <v>2</v>
      </c>
      <c r="N26" s="137" t="s">
        <v>472</v>
      </c>
      <c r="O26" s="184"/>
      <c r="P26" s="185"/>
      <c r="Q26" s="197"/>
      <c r="R26" s="184"/>
      <c r="S26" s="187"/>
      <c r="T26" s="186"/>
      <c r="U26" s="141" t="s">
        <v>349</v>
      </c>
      <c r="V26" s="141" t="s">
        <v>466</v>
      </c>
      <c r="W26" s="41" t="s">
        <v>460</v>
      </c>
      <c r="X26" s="141" t="s">
        <v>456</v>
      </c>
    </row>
    <row r="27" spans="1:24" ht="13.5" thickBot="1" x14ac:dyDescent="0.25">
      <c r="A27" s="132" t="s">
        <v>327</v>
      </c>
      <c r="B27" s="188" t="s">
        <v>326</v>
      </c>
      <c r="C27" s="189"/>
      <c r="D27" s="129"/>
      <c r="E27" s="129"/>
      <c r="F27" s="129"/>
      <c r="G27" s="129" t="s">
        <v>370</v>
      </c>
      <c r="H27" s="131"/>
      <c r="I27" s="128"/>
      <c r="J27" s="129">
        <v>1</v>
      </c>
      <c r="K27" s="129"/>
      <c r="L27" s="130"/>
      <c r="M27" s="128">
        <v>2</v>
      </c>
      <c r="N27" s="130" t="s">
        <v>476</v>
      </c>
      <c r="O27" s="139"/>
      <c r="P27" s="140"/>
      <c r="Q27" s="196"/>
      <c r="R27" s="139"/>
      <c r="S27" s="190"/>
      <c r="T27" s="125"/>
      <c r="U27" s="132" t="s">
        <v>349</v>
      </c>
      <c r="V27" s="132" t="s">
        <v>466</v>
      </c>
      <c r="W27" s="41" t="s">
        <v>460</v>
      </c>
      <c r="X27" s="132" t="s">
        <v>456</v>
      </c>
    </row>
    <row r="28" spans="1:24" ht="13.5" thickBot="1" x14ac:dyDescent="0.25">
      <c r="A28" s="141" t="s">
        <v>328</v>
      </c>
      <c r="B28" s="182" t="s">
        <v>329</v>
      </c>
      <c r="C28" s="183"/>
      <c r="D28" s="136"/>
      <c r="E28" s="136"/>
      <c r="F28" s="136"/>
      <c r="G28" s="136" t="s">
        <v>370</v>
      </c>
      <c r="H28" s="138"/>
      <c r="I28" s="135">
        <v>2</v>
      </c>
      <c r="J28" s="136"/>
      <c r="K28" s="136"/>
      <c r="L28" s="137"/>
      <c r="M28" s="135">
        <v>2</v>
      </c>
      <c r="N28" s="137" t="s">
        <v>472</v>
      </c>
      <c r="O28" s="193" t="s">
        <v>259</v>
      </c>
      <c r="P28" s="194" t="str">
        <f>A$29</f>
        <v>metlevkem0g17ga</v>
      </c>
      <c r="Q28" s="195" t="str">
        <f>B$29</f>
        <v>Levegőkémia</v>
      </c>
      <c r="R28" s="193"/>
      <c r="S28" s="187"/>
      <c r="T28" s="186"/>
      <c r="U28" s="141" t="s">
        <v>349</v>
      </c>
      <c r="V28" s="141" t="s">
        <v>466</v>
      </c>
      <c r="W28" s="41" t="s">
        <v>460</v>
      </c>
      <c r="X28" s="141" t="s">
        <v>457</v>
      </c>
    </row>
    <row r="29" spans="1:24" ht="13.5" thickBot="1" x14ac:dyDescent="0.25">
      <c r="A29" s="132" t="s">
        <v>330</v>
      </c>
      <c r="B29" s="188" t="s">
        <v>329</v>
      </c>
      <c r="C29" s="189"/>
      <c r="D29" s="129"/>
      <c r="E29" s="129"/>
      <c r="F29" s="129"/>
      <c r="G29" s="129" t="s">
        <v>370</v>
      </c>
      <c r="H29" s="131"/>
      <c r="I29" s="128"/>
      <c r="J29" s="129">
        <v>1</v>
      </c>
      <c r="K29" s="129"/>
      <c r="L29" s="130"/>
      <c r="M29" s="128">
        <v>2</v>
      </c>
      <c r="N29" s="130" t="s">
        <v>476</v>
      </c>
      <c r="O29" s="139"/>
      <c r="P29" s="140"/>
      <c r="Q29" s="196"/>
      <c r="R29" s="139"/>
      <c r="S29" s="190"/>
      <c r="T29" s="125"/>
      <c r="U29" s="132" t="s">
        <v>349</v>
      </c>
      <c r="V29" s="132" t="s">
        <v>466</v>
      </c>
      <c r="W29" s="41" t="s">
        <v>460</v>
      </c>
      <c r="X29" s="132" t="s">
        <v>457</v>
      </c>
    </row>
    <row r="30" spans="1:24" ht="13.5" thickBot="1" x14ac:dyDescent="0.25">
      <c r="A30" s="141" t="s">
        <v>331</v>
      </c>
      <c r="B30" s="182" t="s">
        <v>418</v>
      </c>
      <c r="C30" s="183"/>
      <c r="D30" s="136"/>
      <c r="E30" s="136"/>
      <c r="F30" s="136"/>
      <c r="G30" s="136" t="s">
        <v>370</v>
      </c>
      <c r="H30" s="138"/>
      <c r="I30" s="135">
        <v>3</v>
      </c>
      <c r="J30" s="136"/>
      <c r="K30" s="136"/>
      <c r="L30" s="137"/>
      <c r="M30" s="135">
        <v>4</v>
      </c>
      <c r="N30" s="137" t="s">
        <v>472</v>
      </c>
      <c r="O30" s="193" t="s">
        <v>259</v>
      </c>
      <c r="P30" s="194" t="str">
        <f>A$31</f>
        <v>metdinmet1g17ga</v>
      </c>
      <c r="Q30" s="195" t="str">
        <f>B$31</f>
        <v>Dinamikus meteorológia 1.</v>
      </c>
      <c r="R30" s="193"/>
      <c r="S30" s="187"/>
      <c r="T30" s="186"/>
      <c r="U30" s="141" t="s">
        <v>311</v>
      </c>
      <c r="V30" s="141" t="s">
        <v>461</v>
      </c>
      <c r="W30" s="41" t="s">
        <v>460</v>
      </c>
      <c r="X30" s="141" t="s">
        <v>458</v>
      </c>
    </row>
    <row r="31" spans="1:24" ht="13.5" thickBot="1" x14ac:dyDescent="0.25">
      <c r="A31" s="132" t="s">
        <v>332</v>
      </c>
      <c r="B31" s="188" t="s">
        <v>418</v>
      </c>
      <c r="C31" s="189"/>
      <c r="D31" s="129"/>
      <c r="E31" s="129"/>
      <c r="F31" s="129"/>
      <c r="G31" s="129" t="s">
        <v>370</v>
      </c>
      <c r="H31" s="131"/>
      <c r="I31" s="128"/>
      <c r="J31" s="129">
        <v>2</v>
      </c>
      <c r="K31" s="129"/>
      <c r="L31" s="130"/>
      <c r="M31" s="128">
        <v>3</v>
      </c>
      <c r="N31" s="130" t="s">
        <v>476</v>
      </c>
      <c r="O31" s="139"/>
      <c r="P31" s="140"/>
      <c r="Q31" s="196"/>
      <c r="R31" s="139"/>
      <c r="S31" s="190"/>
      <c r="T31" s="125"/>
      <c r="U31" s="132" t="s">
        <v>311</v>
      </c>
      <c r="V31" s="132" t="s">
        <v>461</v>
      </c>
      <c r="W31" s="41" t="s">
        <v>460</v>
      </c>
      <c r="X31" s="132" t="s">
        <v>458</v>
      </c>
    </row>
    <row r="32" spans="1:24" ht="13.5" thickBot="1" x14ac:dyDescent="0.25">
      <c r="A32" s="141" t="s">
        <v>333</v>
      </c>
      <c r="B32" s="182" t="s">
        <v>334</v>
      </c>
      <c r="C32" s="183"/>
      <c r="D32" s="136"/>
      <c r="E32" s="136"/>
      <c r="F32" s="136"/>
      <c r="G32" s="136"/>
      <c r="H32" s="138" t="s">
        <v>370</v>
      </c>
      <c r="I32" s="135">
        <v>3</v>
      </c>
      <c r="J32" s="136"/>
      <c r="K32" s="136"/>
      <c r="L32" s="137"/>
      <c r="M32" s="135">
        <v>4</v>
      </c>
      <c r="N32" s="137" t="s">
        <v>472</v>
      </c>
      <c r="O32" s="193" t="s">
        <v>259</v>
      </c>
      <c r="P32" s="194" t="str">
        <f>A$33</f>
        <v>metdinmet2g17ga</v>
      </c>
      <c r="Q32" s="195" t="str">
        <f>B$33</f>
        <v>Dinamikus meteorológia 2</v>
      </c>
      <c r="R32" s="193"/>
      <c r="S32" s="187"/>
      <c r="T32" s="186"/>
      <c r="U32" s="141" t="s">
        <v>311</v>
      </c>
      <c r="V32" s="141" t="s">
        <v>461</v>
      </c>
      <c r="W32" s="41" t="s">
        <v>460</v>
      </c>
      <c r="X32" s="141" t="s">
        <v>459</v>
      </c>
    </row>
    <row r="33" spans="1:24" ht="13.5" thickBot="1" x14ac:dyDescent="0.25">
      <c r="A33" s="132" t="s">
        <v>335</v>
      </c>
      <c r="B33" s="188" t="s">
        <v>334</v>
      </c>
      <c r="C33" s="189"/>
      <c r="D33" s="129"/>
      <c r="E33" s="129"/>
      <c r="F33" s="129"/>
      <c r="G33" s="129"/>
      <c r="H33" s="131" t="s">
        <v>370</v>
      </c>
      <c r="I33" s="128"/>
      <c r="J33" s="129">
        <v>1</v>
      </c>
      <c r="K33" s="129"/>
      <c r="L33" s="130"/>
      <c r="M33" s="128">
        <v>2</v>
      </c>
      <c r="N33" s="130" t="s">
        <v>476</v>
      </c>
      <c r="O33" s="139"/>
      <c r="P33" s="140"/>
      <c r="Q33" s="196"/>
      <c r="R33" s="139"/>
      <c r="S33" s="190"/>
      <c r="T33" s="125"/>
      <c r="U33" s="132" t="s">
        <v>311</v>
      </c>
      <c r="V33" s="132" t="s">
        <v>461</v>
      </c>
      <c r="W33" s="41" t="s">
        <v>460</v>
      </c>
      <c r="X33" s="132" t="s">
        <v>459</v>
      </c>
    </row>
    <row r="34" spans="1:24" s="59" customFormat="1" x14ac:dyDescent="0.2">
      <c r="A34" s="52"/>
      <c r="B34" s="53" t="s">
        <v>373</v>
      </c>
      <c r="C34" s="54">
        <f t="shared" ref="C34:H34" si="0">SUMIF(C16:C33,"=x",$I16:$I33)+SUMIF(C16:C33,"=x",$J16:$J33)+SUMIF(C16:C33,"=x",$K16:$K33)</f>
        <v>0</v>
      </c>
      <c r="D34" s="54">
        <f t="shared" si="0"/>
        <v>0</v>
      </c>
      <c r="E34" s="54">
        <f t="shared" si="0"/>
        <v>4</v>
      </c>
      <c r="F34" s="54">
        <f t="shared" si="0"/>
        <v>9</v>
      </c>
      <c r="G34" s="54">
        <f t="shared" si="0"/>
        <v>14</v>
      </c>
      <c r="H34" s="54">
        <f t="shared" si="0"/>
        <v>4</v>
      </c>
      <c r="I34" s="212">
        <f>SUM(C34:H34)</f>
        <v>31</v>
      </c>
      <c r="J34" s="212"/>
      <c r="K34" s="212"/>
      <c r="L34" s="212"/>
      <c r="M34" s="146"/>
      <c r="N34" s="146"/>
      <c r="O34" s="105"/>
      <c r="P34" s="106"/>
      <c r="Q34" s="106"/>
      <c r="R34" s="105"/>
      <c r="S34" s="106"/>
      <c r="T34" s="106"/>
      <c r="U34" s="58"/>
      <c r="V34" s="58"/>
      <c r="W34" s="58"/>
      <c r="X34" s="58"/>
    </row>
    <row r="35" spans="1:24" s="66" customFormat="1" x14ac:dyDescent="0.2">
      <c r="A35" s="60"/>
      <c r="B35" s="61" t="s">
        <v>374</v>
      </c>
      <c r="C35" s="62">
        <f t="shared" ref="C35:H35" si="1">SUMIF(C16:C33,"=x",$M16:$M33)</f>
        <v>0</v>
      </c>
      <c r="D35" s="62">
        <f t="shared" si="1"/>
        <v>0</v>
      </c>
      <c r="E35" s="62">
        <f t="shared" si="1"/>
        <v>4</v>
      </c>
      <c r="F35" s="62">
        <f t="shared" si="1"/>
        <v>13</v>
      </c>
      <c r="G35" s="62">
        <f t="shared" si="1"/>
        <v>19</v>
      </c>
      <c r="H35" s="62">
        <f t="shared" si="1"/>
        <v>6</v>
      </c>
      <c r="I35" s="209">
        <f>SUM(C35:H35)</f>
        <v>42</v>
      </c>
      <c r="J35" s="209"/>
      <c r="K35" s="209"/>
      <c r="L35" s="209"/>
      <c r="M35" s="93"/>
      <c r="N35" s="63"/>
      <c r="O35" s="107"/>
      <c r="P35" s="108"/>
      <c r="Q35" s="108"/>
      <c r="R35" s="107"/>
      <c r="S35" s="108"/>
      <c r="T35" s="108"/>
      <c r="U35" s="65"/>
      <c r="V35" s="65"/>
      <c r="W35" s="65"/>
      <c r="X35" s="65"/>
    </row>
    <row r="36" spans="1:24" x14ac:dyDescent="0.2">
      <c r="A36" s="1"/>
      <c r="B36" s="67" t="s">
        <v>375</v>
      </c>
      <c r="C36" s="68">
        <f>SUMPRODUCT(--(C16:C33="x"),--($N16:$N33="K(5)"))</f>
        <v>0</v>
      </c>
      <c r="D36" s="68">
        <f t="shared" ref="D36:H36" si="2">SUMPRODUCT(--(D16:D33="x"),--($N16:$N33="K(5)"))</f>
        <v>0</v>
      </c>
      <c r="E36" s="68">
        <f t="shared" si="2"/>
        <v>2</v>
      </c>
      <c r="F36" s="68">
        <f t="shared" si="2"/>
        <v>1</v>
      </c>
      <c r="G36" s="68">
        <f t="shared" si="2"/>
        <v>4</v>
      </c>
      <c r="H36" s="68">
        <f t="shared" si="2"/>
        <v>1</v>
      </c>
      <c r="I36" s="210">
        <f>SUM(C36:H36)</f>
        <v>8</v>
      </c>
      <c r="J36" s="210"/>
      <c r="K36" s="210"/>
      <c r="L36" s="210"/>
      <c r="O36" s="179"/>
      <c r="P36" s="180"/>
      <c r="Q36" s="180"/>
      <c r="R36" s="179"/>
      <c r="S36" s="180"/>
      <c r="T36" s="180"/>
    </row>
    <row r="38" spans="1:24" ht="13.5" thickBot="1" x14ac:dyDescent="0.25">
      <c r="A38" s="13"/>
      <c r="B38" s="13" t="s">
        <v>403</v>
      </c>
      <c r="M38" s="2"/>
    </row>
    <row r="39" spans="1:24" ht="13.5" thickBot="1" x14ac:dyDescent="0.25">
      <c r="A39" s="41"/>
      <c r="B39" s="143" t="s">
        <v>404</v>
      </c>
      <c r="C39" s="43"/>
      <c r="D39" s="45"/>
      <c r="E39" s="45" t="s">
        <v>370</v>
      </c>
      <c r="F39" s="45"/>
      <c r="G39" s="45"/>
      <c r="H39" s="46"/>
      <c r="I39" s="43">
        <v>2</v>
      </c>
      <c r="J39" s="45"/>
      <c r="K39" s="45"/>
      <c r="L39" s="46"/>
      <c r="M39" s="47">
        <v>3</v>
      </c>
      <c r="N39" s="46"/>
      <c r="O39" s="48"/>
      <c r="P39" s="49"/>
      <c r="Q39" s="50"/>
      <c r="R39" s="48"/>
      <c r="S39" s="51"/>
      <c r="T39" s="50"/>
      <c r="U39" s="41"/>
      <c r="V39" s="41"/>
      <c r="W39" s="41"/>
      <c r="X39" s="41"/>
    </row>
    <row r="40" spans="1:24" ht="13.5" thickBot="1" x14ac:dyDescent="0.25">
      <c r="A40" s="41"/>
      <c r="B40" s="143" t="s">
        <v>404</v>
      </c>
      <c r="C40" s="43"/>
      <c r="D40" s="45"/>
      <c r="E40" s="45"/>
      <c r="F40" s="45"/>
      <c r="G40" s="45"/>
      <c r="H40" s="46" t="s">
        <v>370</v>
      </c>
      <c r="I40" s="43">
        <v>2</v>
      </c>
      <c r="J40" s="45"/>
      <c r="K40" s="45"/>
      <c r="L40" s="46"/>
      <c r="M40" s="47">
        <v>3</v>
      </c>
      <c r="N40" s="46"/>
      <c r="O40" s="48"/>
      <c r="P40" s="49"/>
      <c r="Q40" s="50"/>
      <c r="R40" s="48"/>
      <c r="S40" s="51"/>
      <c r="T40" s="50"/>
      <c r="U40" s="41"/>
      <c r="V40" s="41"/>
      <c r="W40" s="41"/>
      <c r="X40" s="41"/>
    </row>
    <row r="41" spans="1:24" ht="13.5" thickBot="1" x14ac:dyDescent="0.25">
      <c r="A41" s="41"/>
      <c r="B41" s="143" t="s">
        <v>404</v>
      </c>
      <c r="C41" s="43"/>
      <c r="D41" s="45"/>
      <c r="E41" s="45"/>
      <c r="F41" s="45"/>
      <c r="G41" s="45"/>
      <c r="H41" s="46" t="s">
        <v>370</v>
      </c>
      <c r="I41" s="43">
        <v>2</v>
      </c>
      <c r="J41" s="45"/>
      <c r="K41" s="45"/>
      <c r="L41" s="46"/>
      <c r="M41" s="47">
        <v>3</v>
      </c>
      <c r="N41" s="46"/>
      <c r="O41" s="48"/>
      <c r="P41" s="49"/>
      <c r="Q41" s="50"/>
      <c r="R41" s="48"/>
      <c r="S41" s="51"/>
      <c r="T41" s="50"/>
      <c r="U41" s="41"/>
      <c r="V41" s="41"/>
      <c r="W41" s="41"/>
      <c r="X41" s="41"/>
    </row>
    <row r="42" spans="1:24" s="59" customFormat="1" x14ac:dyDescent="0.2">
      <c r="A42" s="52"/>
      <c r="B42" s="53" t="s">
        <v>373</v>
      </c>
      <c r="C42" s="54">
        <f t="shared" ref="C42:H42" si="3">SUMIF(C39:C41,"=x",$I39:$I41)+SUMIF(C39:C41,"=x",$J39:$J41)+SUMIF(C39:C41,"=x",$K39:$K41)</f>
        <v>0</v>
      </c>
      <c r="D42" s="54">
        <f t="shared" si="3"/>
        <v>0</v>
      </c>
      <c r="E42" s="54">
        <f t="shared" si="3"/>
        <v>2</v>
      </c>
      <c r="F42" s="54">
        <f t="shared" si="3"/>
        <v>0</v>
      </c>
      <c r="G42" s="54">
        <f t="shared" si="3"/>
        <v>0</v>
      </c>
      <c r="H42" s="54">
        <f t="shared" si="3"/>
        <v>4</v>
      </c>
      <c r="I42" s="212">
        <f>SUM(C42:H42)</f>
        <v>6</v>
      </c>
      <c r="J42" s="212"/>
      <c r="K42" s="212"/>
      <c r="L42" s="212"/>
      <c r="M42" s="72"/>
      <c r="N42" s="72"/>
      <c r="O42" s="56"/>
      <c r="P42" s="57"/>
      <c r="Q42" s="57"/>
      <c r="R42" s="56"/>
      <c r="S42" s="57"/>
      <c r="T42" s="57"/>
      <c r="U42" s="58"/>
      <c r="V42" s="58"/>
      <c r="W42" s="58"/>
      <c r="X42" s="58"/>
    </row>
    <row r="43" spans="1:24" s="66" customFormat="1" x14ac:dyDescent="0.2">
      <c r="A43" s="60"/>
      <c r="B43" s="61" t="s">
        <v>374</v>
      </c>
      <c r="C43" s="62">
        <f t="shared" ref="C43:H43" si="4">SUMIF(C39:C41,"=x",$M39:$M41)</f>
        <v>0</v>
      </c>
      <c r="D43" s="62">
        <f t="shared" si="4"/>
        <v>0</v>
      </c>
      <c r="E43" s="62">
        <f t="shared" si="4"/>
        <v>3</v>
      </c>
      <c r="F43" s="62">
        <f t="shared" si="4"/>
        <v>0</v>
      </c>
      <c r="G43" s="62">
        <f t="shared" si="4"/>
        <v>0</v>
      </c>
      <c r="H43" s="62">
        <f t="shared" si="4"/>
        <v>6</v>
      </c>
      <c r="I43" s="209">
        <f>SUM(C43:H43)</f>
        <v>9</v>
      </c>
      <c r="J43" s="209"/>
      <c r="K43" s="209"/>
      <c r="L43" s="209"/>
      <c r="M43" s="63"/>
      <c r="N43" s="63"/>
      <c r="O43" s="64"/>
      <c r="P43" s="65"/>
      <c r="Q43" s="65"/>
      <c r="R43" s="64"/>
      <c r="S43" s="65"/>
      <c r="T43" s="65"/>
      <c r="U43" s="65"/>
      <c r="V43" s="65"/>
      <c r="W43" s="65"/>
      <c r="X43" s="65"/>
    </row>
    <row r="44" spans="1:24" s="66" customFormat="1" x14ac:dyDescent="0.2">
      <c r="A44" s="60"/>
      <c r="B44" s="67" t="s">
        <v>375</v>
      </c>
      <c r="C44" s="68">
        <f>SUMPRODUCT(--(C39:C41="x"),--($N39:$N41="K(5)"))</f>
        <v>0</v>
      </c>
      <c r="D44" s="68">
        <f t="shared" ref="D44:H44" si="5">SUMPRODUCT(--(D39:D41="x"),--($N39:$N41="K(5)"))</f>
        <v>0</v>
      </c>
      <c r="E44" s="68">
        <f t="shared" si="5"/>
        <v>0</v>
      </c>
      <c r="F44" s="68">
        <f t="shared" si="5"/>
        <v>0</v>
      </c>
      <c r="G44" s="68">
        <f t="shared" si="5"/>
        <v>0</v>
      </c>
      <c r="H44" s="68">
        <f t="shared" si="5"/>
        <v>0</v>
      </c>
      <c r="I44" s="210">
        <f>SUM(C44:H44)</f>
        <v>0</v>
      </c>
      <c r="J44" s="210"/>
      <c r="K44" s="210"/>
      <c r="L44" s="210"/>
      <c r="M44" s="69"/>
      <c r="N44" s="69"/>
      <c r="O44" s="64"/>
      <c r="P44" s="65"/>
      <c r="Q44" s="65"/>
      <c r="R44" s="64"/>
      <c r="S44" s="65"/>
      <c r="T44" s="65"/>
      <c r="U44" s="65"/>
      <c r="V44" s="65"/>
      <c r="W44" s="65"/>
      <c r="X44" s="65"/>
    </row>
    <row r="45" spans="1:24" s="66" customFormat="1" x14ac:dyDescent="0.2">
      <c r="A45" s="60"/>
      <c r="B45" s="60"/>
      <c r="C45" s="62"/>
      <c r="D45" s="62"/>
      <c r="E45" s="62"/>
      <c r="F45" s="62"/>
      <c r="G45" s="62"/>
      <c r="H45" s="62"/>
      <c r="I45" s="63"/>
      <c r="J45" s="63"/>
      <c r="K45" s="63"/>
      <c r="L45" s="63"/>
      <c r="M45" s="92"/>
      <c r="N45" s="93"/>
      <c r="O45" s="64"/>
      <c r="P45" s="65"/>
      <c r="Q45" s="65"/>
      <c r="R45" s="64"/>
      <c r="S45" s="65"/>
      <c r="T45" s="65"/>
      <c r="U45" s="65"/>
      <c r="V45" s="65"/>
      <c r="W45" s="65"/>
      <c r="X45" s="65"/>
    </row>
    <row r="46" spans="1:24" x14ac:dyDescent="0.2">
      <c r="A46" s="152"/>
      <c r="B46" s="152" t="s">
        <v>405</v>
      </c>
      <c r="M46" s="2"/>
    </row>
    <row r="47" spans="1:24" s="59" customFormat="1" x14ac:dyDescent="0.2">
      <c r="A47" s="52"/>
      <c r="B47" s="53" t="s">
        <v>373</v>
      </c>
      <c r="C47" s="54">
        <f t="shared" ref="C47:H49" si="6">C11+C34+C42</f>
        <v>20</v>
      </c>
      <c r="D47" s="54">
        <f t="shared" si="6"/>
        <v>20</v>
      </c>
      <c r="E47" s="54">
        <f t="shared" si="6"/>
        <v>22</v>
      </c>
      <c r="F47" s="54">
        <f t="shared" si="6"/>
        <v>23</v>
      </c>
      <c r="G47" s="54">
        <f t="shared" si="6"/>
        <v>22</v>
      </c>
      <c r="H47" s="54">
        <f t="shared" si="6"/>
        <v>12</v>
      </c>
      <c r="I47" s="230">
        <f>SUM(C47:H47)</f>
        <v>119</v>
      </c>
      <c r="J47" s="230"/>
      <c r="K47" s="230"/>
      <c r="L47" s="230"/>
      <c r="M47" s="153"/>
      <c r="N47" s="153"/>
      <c r="O47" s="105"/>
      <c r="P47" s="106"/>
      <c r="Q47" s="106"/>
      <c r="R47" s="105"/>
      <c r="S47" s="106"/>
      <c r="T47" s="106"/>
      <c r="U47" s="154"/>
      <c r="V47" s="154"/>
      <c r="W47" s="154"/>
      <c r="X47" s="154"/>
    </row>
    <row r="48" spans="1:24" s="66" customFormat="1" x14ac:dyDescent="0.2">
      <c r="A48" s="60"/>
      <c r="B48" s="61" t="s">
        <v>374</v>
      </c>
      <c r="C48" s="62">
        <f t="shared" si="6"/>
        <v>30</v>
      </c>
      <c r="D48" s="62">
        <f t="shared" si="6"/>
        <v>30</v>
      </c>
      <c r="E48" s="62">
        <f t="shared" si="6"/>
        <v>30</v>
      </c>
      <c r="F48" s="62">
        <f t="shared" si="6"/>
        <v>33</v>
      </c>
      <c r="G48" s="62">
        <f t="shared" si="6"/>
        <v>30</v>
      </c>
      <c r="H48" s="62">
        <f t="shared" si="6"/>
        <v>27</v>
      </c>
      <c r="I48" s="209">
        <f>SUM(C48:H48)</f>
        <v>180</v>
      </c>
      <c r="J48" s="209"/>
      <c r="K48" s="209"/>
      <c r="L48" s="209"/>
      <c r="M48" s="63"/>
      <c r="N48" s="63"/>
      <c r="O48" s="107"/>
      <c r="P48" s="108"/>
      <c r="Q48" s="108"/>
      <c r="R48" s="107"/>
      <c r="S48" s="108"/>
      <c r="T48" s="108"/>
      <c r="U48" s="155"/>
      <c r="V48" s="155"/>
      <c r="W48" s="155"/>
      <c r="X48" s="155"/>
    </row>
    <row r="49" spans="1:24" x14ac:dyDescent="0.2">
      <c r="A49" s="1"/>
      <c r="B49" s="67" t="s">
        <v>375</v>
      </c>
      <c r="C49" s="68">
        <f t="shared" si="6"/>
        <v>3</v>
      </c>
      <c r="D49" s="68">
        <f t="shared" si="6"/>
        <v>3</v>
      </c>
      <c r="E49" s="68">
        <f t="shared" si="6"/>
        <v>5</v>
      </c>
      <c r="F49" s="68">
        <f t="shared" si="6"/>
        <v>4</v>
      </c>
      <c r="G49" s="68">
        <f t="shared" si="6"/>
        <v>5</v>
      </c>
      <c r="H49" s="68">
        <f t="shared" si="6"/>
        <v>2</v>
      </c>
      <c r="I49" s="210">
        <f>SUM(C49:H49)</f>
        <v>22</v>
      </c>
      <c r="J49" s="210"/>
      <c r="K49" s="210"/>
      <c r="L49" s="210"/>
      <c r="M49" s="69"/>
      <c r="N49" s="69"/>
      <c r="O49" s="11"/>
      <c r="P49" s="109"/>
      <c r="Q49" s="109"/>
      <c r="R49" s="11"/>
      <c r="S49" s="109"/>
      <c r="T49" s="109"/>
      <c r="U49" s="109"/>
      <c r="V49" s="109"/>
      <c r="W49" s="109"/>
      <c r="X49" s="109"/>
    </row>
  </sheetData>
  <mergeCells count="25">
    <mergeCell ref="A1:B1"/>
    <mergeCell ref="A2:A3"/>
    <mergeCell ref="B2:B3"/>
    <mergeCell ref="C2:H2"/>
    <mergeCell ref="I2:L2"/>
    <mergeCell ref="I35:L35"/>
    <mergeCell ref="N2:N3"/>
    <mergeCell ref="O2:Q3"/>
    <mergeCell ref="R2:T3"/>
    <mergeCell ref="U2:U3"/>
    <mergeCell ref="M2:M3"/>
    <mergeCell ref="X2:X3"/>
    <mergeCell ref="I11:L11"/>
    <mergeCell ref="I12:L12"/>
    <mergeCell ref="I13:L13"/>
    <mergeCell ref="I34:L34"/>
    <mergeCell ref="V2:V3"/>
    <mergeCell ref="W2:W3"/>
    <mergeCell ref="I49:L49"/>
    <mergeCell ref="I36:L36"/>
    <mergeCell ref="I42:L42"/>
    <mergeCell ref="I43:L43"/>
    <mergeCell ref="I44:L44"/>
    <mergeCell ref="I47:L47"/>
    <mergeCell ref="I48:L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A11" sqref="A11:A12"/>
    </sheetView>
  </sheetViews>
  <sheetFormatPr defaultRowHeight="15" x14ac:dyDescent="0.25"/>
  <cols>
    <col min="1" max="1" width="61.7109375" customWidth="1"/>
  </cols>
  <sheetData>
    <row r="1" spans="1:1" x14ac:dyDescent="0.25">
      <c r="A1" s="208" t="s">
        <v>478</v>
      </c>
    </row>
    <row r="2" spans="1:1" x14ac:dyDescent="0.25">
      <c r="A2" s="232" t="s">
        <v>480</v>
      </c>
    </row>
    <row r="3" spans="1:1" x14ac:dyDescent="0.25">
      <c r="A3" s="232"/>
    </row>
    <row r="4" spans="1:1" ht="6" customHeight="1" x14ac:dyDescent="0.25">
      <c r="A4" s="232"/>
    </row>
    <row r="6" spans="1:1" x14ac:dyDescent="0.25">
      <c r="A6" s="208" t="s">
        <v>479</v>
      </c>
    </row>
    <row r="7" spans="1:1" x14ac:dyDescent="0.25">
      <c r="A7" s="232" t="s">
        <v>481</v>
      </c>
    </row>
    <row r="8" spans="1:1" x14ac:dyDescent="0.25">
      <c r="A8" s="232"/>
    </row>
    <row r="11" spans="1:1" x14ac:dyDescent="0.25">
      <c r="A11" s="232"/>
    </row>
    <row r="12" spans="1:1" x14ac:dyDescent="0.25">
      <c r="A12" s="232"/>
    </row>
  </sheetData>
  <mergeCells count="3">
    <mergeCell ref="A2:A4"/>
    <mergeCell ref="A7:A8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törzsanyag</vt:lpstr>
      <vt:lpstr>Sz.gépes fiz. spec.</vt:lpstr>
      <vt:lpstr>Fizikus spec.</vt:lpstr>
      <vt:lpstr>Biofizikus spec.</vt:lpstr>
      <vt:lpstr>Csillagász spec.</vt:lpstr>
      <vt:lpstr>Geofizikus spec.</vt:lpstr>
      <vt:lpstr>Meteorológus spec.</vt:lpstr>
      <vt:lpstr>szaknyelvi ismeretek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 TTK TH</cp:lastModifiedBy>
  <cp:lastPrinted>2019-06-13T15:27:05Z</cp:lastPrinted>
  <dcterms:created xsi:type="dcterms:W3CDTF">2019-06-10T15:44:25Z</dcterms:created>
  <dcterms:modified xsi:type="dcterms:W3CDTF">2023-09-11T17:05:18Z</dcterms:modified>
</cp:coreProperties>
</file>