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eltehu-my.sharepoint.com/personal/pentek_csilla_ttk_elte_hu1/Documents/Dokumentumok/honlap/to_dokumentumok/angol tanrendek/"/>
    </mc:Choice>
  </mc:AlternateContent>
  <xr:revisionPtr revIDLastSave="0" documentId="8_{0E570B85-E555-4561-B04D-3D614B3FE3FD}" xr6:coauthVersionLast="47" xr6:coauthVersionMax="47" xr10:uidLastSave="{00000000-0000-0000-0000-000000000000}"/>
  <bookViews>
    <workbookView xWindow="-108" yWindow="-108" windowWidth="23256" windowHeight="12576" tabRatio="500" xr2:uid="{620EB468-26F4-4B53-B62B-6BE559D16A61}"/>
  </bookViews>
  <sheets>
    <sheet name="MSc" sheetId="1" r:id="rId1"/>
    <sheet name="MSc-NHB" sheetId="2" r:id="rId2"/>
    <sheet name="MSc-MGCDB" sheetId="3" r:id="rId3"/>
    <sheet name="MSc-MIM" sheetId="4" r:id="rId4"/>
    <sheet name="MSc-PB" sheetId="5" r:id="rId5"/>
    <sheet name="MSc_EECB" sheetId="6" r:id="rId6"/>
    <sheet name="MSc_BINF" sheetId="7" r:id="rId7"/>
    <sheet name="segédtábla" sheetId="8" state="hidden" r:id="rId8"/>
  </sheets>
  <definedNames>
    <definedName name="_xlnm._FilterDatabase" localSheetId="6">MSc_BINF!$A$1:$V$190</definedName>
    <definedName name="_xlnm._FilterDatabase" localSheetId="5">MSc_EECB!$A$1:$V$193</definedName>
    <definedName name="_xlnm._FilterDatabase" localSheetId="2">'MSc-MGCDB'!$A$1:$X$183</definedName>
    <definedName name="_xlnm._FilterDatabase" localSheetId="3">'MSc-MIM'!$A$1:$V$192</definedName>
    <definedName name="_xlnm._FilterDatabase" localSheetId="1">'MSc-NHB'!$A$1:$V$188</definedName>
    <definedName name="_xlnm._FilterDatabase" localSheetId="4">'MSc-PB'!$A$1:$V$197</definedName>
    <definedName name="bejegyzéstipus">segédtábla!$B$2:$B$9</definedName>
    <definedName name="Előadás">segédtábla!$C$2:$C$3</definedName>
    <definedName name="Gyakorlat">segédtábla!$D$2:$D$4</definedName>
    <definedName name="Labor">segédtábla!$E$2</definedName>
    <definedName name="Tárgyfelvételtípus">segédtábla!$A$2:$A$4</definedName>
    <definedName name="tárgykövetelmény">segédtábla!$A$2:$A$4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7" i="5" l="1"/>
  <c r="E77" i="5"/>
  <c r="F77" i="5"/>
  <c r="F80" i="5"/>
  <c r="D78" i="5"/>
  <c r="G78" i="5"/>
  <c r="E78" i="5"/>
  <c r="F78" i="5"/>
  <c r="C77" i="5"/>
  <c r="O64" i="5"/>
  <c r="N64" i="5"/>
  <c r="O63" i="5"/>
  <c r="N63" i="5"/>
  <c r="D65" i="5"/>
  <c r="E65" i="5"/>
  <c r="F65" i="5"/>
  <c r="C65" i="5"/>
  <c r="G65" i="5"/>
  <c r="O58" i="5"/>
  <c r="N58" i="5"/>
  <c r="G66" i="5"/>
  <c r="A87" i="7"/>
  <c r="A86" i="7"/>
  <c r="A85" i="7"/>
  <c r="A84" i="7"/>
  <c r="A82" i="7"/>
  <c r="A81" i="7"/>
  <c r="A80" i="7"/>
  <c r="A79" i="7"/>
  <c r="A78" i="7"/>
  <c r="A77" i="7"/>
  <c r="A76" i="7"/>
  <c r="A75" i="7"/>
  <c r="D72" i="7"/>
  <c r="C72" i="7"/>
  <c r="F71" i="7"/>
  <c r="D71" i="7"/>
  <c r="G71" i="7"/>
  <c r="F70" i="7"/>
  <c r="E70" i="7"/>
  <c r="D70" i="7"/>
  <c r="D73" i="7"/>
  <c r="C70" i="7"/>
  <c r="V65" i="7"/>
  <c r="N65" i="7"/>
  <c r="K65" i="7"/>
  <c r="F72" i="7"/>
  <c r="H65" i="7"/>
  <c r="F65" i="7"/>
  <c r="B65" i="7"/>
  <c r="A65" i="7"/>
  <c r="V64" i="7"/>
  <c r="K64" i="7"/>
  <c r="E72" i="7"/>
  <c r="H64" i="7"/>
  <c r="E64" i="7"/>
  <c r="B64" i="7"/>
  <c r="O65" i="7"/>
  <c r="A64" i="7"/>
  <c r="G59" i="7"/>
  <c r="F58" i="7"/>
  <c r="E58" i="7"/>
  <c r="D58" i="7"/>
  <c r="C58" i="7"/>
  <c r="G58" i="7"/>
  <c r="F33" i="7"/>
  <c r="E33" i="7"/>
  <c r="D33" i="7"/>
  <c r="C33" i="7"/>
  <c r="F32" i="7"/>
  <c r="E32" i="7"/>
  <c r="D32" i="7"/>
  <c r="C32" i="7"/>
  <c r="G32" i="7"/>
  <c r="F31" i="7"/>
  <c r="E31" i="7"/>
  <c r="D31" i="7"/>
  <c r="C31" i="7"/>
  <c r="G31" i="7"/>
  <c r="F19" i="7"/>
  <c r="F18" i="7"/>
  <c r="O17" i="7"/>
  <c r="L17" i="7"/>
  <c r="K17" i="7"/>
  <c r="H17" i="7"/>
  <c r="D17" i="7"/>
  <c r="B17" i="7"/>
  <c r="A17" i="7"/>
  <c r="V16" i="7"/>
  <c r="O16" i="7"/>
  <c r="L16" i="7"/>
  <c r="K16" i="7"/>
  <c r="G16" i="7"/>
  <c r="E16" i="7"/>
  <c r="E19" i="7"/>
  <c r="E22" i="7"/>
  <c r="B16" i="7"/>
  <c r="A16" i="7"/>
  <c r="V15" i="7"/>
  <c r="O15" i="7"/>
  <c r="L15" i="7"/>
  <c r="K15" i="7"/>
  <c r="G15" i="7"/>
  <c r="D15" i="7"/>
  <c r="B15" i="7"/>
  <c r="A15" i="7"/>
  <c r="V14" i="7"/>
  <c r="O14" i="7"/>
  <c r="L14" i="7"/>
  <c r="K14" i="7"/>
  <c r="G14" i="7"/>
  <c r="C14" i="7"/>
  <c r="B14" i="7"/>
  <c r="A14" i="7"/>
  <c r="V13" i="7"/>
  <c r="O13" i="7"/>
  <c r="L13" i="7"/>
  <c r="K13" i="7"/>
  <c r="H13" i="7"/>
  <c r="C13" i="7"/>
  <c r="B13" i="7"/>
  <c r="A13" i="7"/>
  <c r="F68" i="7"/>
  <c r="V12" i="7"/>
  <c r="O12" i="7"/>
  <c r="L12" i="7"/>
  <c r="K12" i="7"/>
  <c r="G12" i="7"/>
  <c r="C12" i="7"/>
  <c r="B12" i="7"/>
  <c r="A12" i="7"/>
  <c r="F9" i="7"/>
  <c r="F22" i="7"/>
  <c r="E9" i="7"/>
  <c r="D9" i="7"/>
  <c r="F8" i="7"/>
  <c r="F21" i="7"/>
  <c r="E8" i="7"/>
  <c r="D8" i="7"/>
  <c r="V7" i="7"/>
  <c r="O7" i="7"/>
  <c r="L7" i="7"/>
  <c r="F20" i="7"/>
  <c r="F23" i="7"/>
  <c r="K7" i="7"/>
  <c r="H7" i="7"/>
  <c r="G7" i="7"/>
  <c r="C7" i="7"/>
  <c r="C10" i="7"/>
  <c r="B7" i="7"/>
  <c r="A7" i="7"/>
  <c r="V6" i="7"/>
  <c r="M6" i="7"/>
  <c r="L6" i="7"/>
  <c r="K6" i="7"/>
  <c r="H6" i="7"/>
  <c r="C6" i="7"/>
  <c r="B6" i="7"/>
  <c r="A6" i="7"/>
  <c r="V5" i="7"/>
  <c r="M5" i="7"/>
  <c r="L5" i="7"/>
  <c r="K5" i="7"/>
  <c r="C9" i="7"/>
  <c r="G5" i="7"/>
  <c r="C5" i="7"/>
  <c r="B5" i="7"/>
  <c r="A5" i="7"/>
  <c r="A87" i="6"/>
  <c r="A86" i="6"/>
  <c r="A85" i="6"/>
  <c r="A84" i="6"/>
  <c r="A82" i="6"/>
  <c r="A81" i="6"/>
  <c r="A80" i="6"/>
  <c r="A79" i="6"/>
  <c r="A78" i="6"/>
  <c r="A77" i="6"/>
  <c r="A76" i="6"/>
  <c r="A75" i="6"/>
  <c r="D72" i="6"/>
  <c r="C72" i="6"/>
  <c r="F71" i="6"/>
  <c r="E71" i="6"/>
  <c r="D71" i="6"/>
  <c r="C71" i="6"/>
  <c r="G71" i="6"/>
  <c r="F70" i="6"/>
  <c r="E70" i="6"/>
  <c r="D70" i="6"/>
  <c r="C70" i="6"/>
  <c r="V65" i="6"/>
  <c r="K65" i="6"/>
  <c r="F72" i="6"/>
  <c r="H65" i="6"/>
  <c r="F65" i="6"/>
  <c r="B65" i="6"/>
  <c r="A65" i="6"/>
  <c r="V64" i="6"/>
  <c r="K64" i="6"/>
  <c r="H64" i="6"/>
  <c r="E64" i="6"/>
  <c r="E72" i="6"/>
  <c r="B64" i="6"/>
  <c r="O65" i="6"/>
  <c r="A64" i="6"/>
  <c r="N65" i="6"/>
  <c r="G58" i="6"/>
  <c r="G57" i="6"/>
  <c r="F57" i="6"/>
  <c r="E57" i="6"/>
  <c r="D57" i="6"/>
  <c r="C57" i="6"/>
  <c r="O52" i="6"/>
  <c r="N52" i="6"/>
  <c r="O51" i="6"/>
  <c r="N51" i="6"/>
  <c r="O45" i="6"/>
  <c r="N45" i="6"/>
  <c r="R44" i="6"/>
  <c r="Q44" i="6"/>
  <c r="O44" i="6"/>
  <c r="N44" i="6"/>
  <c r="R43" i="6"/>
  <c r="Q43" i="6"/>
  <c r="O43" i="6"/>
  <c r="N43" i="6"/>
  <c r="O40" i="6"/>
  <c r="N40" i="6"/>
  <c r="E29" i="6"/>
  <c r="D29" i="6"/>
  <c r="C29" i="6"/>
  <c r="F28" i="6"/>
  <c r="E28" i="6"/>
  <c r="D28" i="6"/>
  <c r="G28" i="6"/>
  <c r="C28" i="6"/>
  <c r="F27" i="6"/>
  <c r="E27" i="6"/>
  <c r="G27" i="6"/>
  <c r="D27" i="6"/>
  <c r="C27" i="6"/>
  <c r="F19" i="6"/>
  <c r="F18" i="6"/>
  <c r="O17" i="6"/>
  <c r="L17" i="6"/>
  <c r="K17" i="6"/>
  <c r="H17" i="6"/>
  <c r="D17" i="6"/>
  <c r="B17" i="6"/>
  <c r="O26" i="6"/>
  <c r="A17" i="6"/>
  <c r="N26" i="6"/>
  <c r="V16" i="6"/>
  <c r="O16" i="6"/>
  <c r="L16" i="6"/>
  <c r="K16" i="6"/>
  <c r="E19" i="6"/>
  <c r="G16" i="6"/>
  <c r="E18" i="6"/>
  <c r="E16" i="6"/>
  <c r="E20" i="6"/>
  <c r="B16" i="6"/>
  <c r="A16" i="6"/>
  <c r="V15" i="6"/>
  <c r="O15" i="6"/>
  <c r="L15" i="6"/>
  <c r="K15" i="6"/>
  <c r="G15" i="6"/>
  <c r="D15" i="6"/>
  <c r="B15" i="6"/>
  <c r="A15" i="6"/>
  <c r="V14" i="6"/>
  <c r="O14" i="6"/>
  <c r="L14" i="6"/>
  <c r="K14" i="6"/>
  <c r="G14" i="6"/>
  <c r="C14" i="6"/>
  <c r="B14" i="6"/>
  <c r="O35" i="6"/>
  <c r="A14" i="6"/>
  <c r="N35" i="6"/>
  <c r="V13" i="6"/>
  <c r="O13" i="6"/>
  <c r="L13" i="6"/>
  <c r="K13" i="6"/>
  <c r="H13" i="6"/>
  <c r="C13" i="6"/>
  <c r="B13" i="6"/>
  <c r="A13" i="6"/>
  <c r="V12" i="6"/>
  <c r="O12" i="6"/>
  <c r="L12" i="6"/>
  <c r="K12" i="6"/>
  <c r="G12" i="6"/>
  <c r="C18" i="6"/>
  <c r="C12" i="6"/>
  <c r="B12" i="6"/>
  <c r="A12" i="6"/>
  <c r="F9" i="6"/>
  <c r="F22" i="6"/>
  <c r="E9" i="6"/>
  <c r="E22" i="6"/>
  <c r="D9" i="6"/>
  <c r="F8" i="6"/>
  <c r="F21" i="6"/>
  <c r="E8" i="6"/>
  <c r="D8" i="6"/>
  <c r="V7" i="6"/>
  <c r="O7" i="6"/>
  <c r="L7" i="6"/>
  <c r="K7" i="6"/>
  <c r="H7" i="6"/>
  <c r="G7" i="6"/>
  <c r="C8" i="6"/>
  <c r="C7" i="6"/>
  <c r="B7" i="6"/>
  <c r="A7" i="6"/>
  <c r="V6" i="6"/>
  <c r="M6" i="6"/>
  <c r="L6" i="6"/>
  <c r="K6" i="6"/>
  <c r="H6" i="6"/>
  <c r="C6" i="6"/>
  <c r="B6" i="6"/>
  <c r="A6" i="6"/>
  <c r="V5" i="6"/>
  <c r="M5" i="6"/>
  <c r="L5" i="6"/>
  <c r="K5" i="6"/>
  <c r="G5" i="6"/>
  <c r="C5" i="6"/>
  <c r="C10" i="6"/>
  <c r="B5" i="6"/>
  <c r="A5" i="6"/>
  <c r="E67" i="6"/>
  <c r="A94" i="5"/>
  <c r="A93" i="5"/>
  <c r="A92" i="5"/>
  <c r="A91" i="5"/>
  <c r="A89" i="5"/>
  <c r="A88" i="5"/>
  <c r="A87" i="5"/>
  <c r="A86" i="5"/>
  <c r="A85" i="5"/>
  <c r="A84" i="5"/>
  <c r="A83" i="5"/>
  <c r="A82" i="5"/>
  <c r="D79" i="5"/>
  <c r="C79" i="5"/>
  <c r="C78" i="5"/>
  <c r="G77" i="5"/>
  <c r="V72" i="5"/>
  <c r="K72" i="5"/>
  <c r="F79" i="5"/>
  <c r="H72" i="5"/>
  <c r="F72" i="5"/>
  <c r="B72" i="5"/>
  <c r="A72" i="5"/>
  <c r="V71" i="5"/>
  <c r="K71" i="5"/>
  <c r="H71" i="5"/>
  <c r="E71" i="5"/>
  <c r="E79" i="5"/>
  <c r="B71" i="5"/>
  <c r="O72" i="5"/>
  <c r="A71" i="5"/>
  <c r="N72" i="5"/>
  <c r="G48" i="5"/>
  <c r="F47" i="5"/>
  <c r="E47" i="5"/>
  <c r="D47" i="5"/>
  <c r="G47" i="5"/>
  <c r="C47" i="5"/>
  <c r="F31" i="5"/>
  <c r="E31" i="5"/>
  <c r="D31" i="5"/>
  <c r="G31" i="5"/>
  <c r="C31" i="5"/>
  <c r="F30" i="5"/>
  <c r="E30" i="5"/>
  <c r="D30" i="5"/>
  <c r="C30" i="5"/>
  <c r="F29" i="5"/>
  <c r="E29" i="5"/>
  <c r="D29" i="5"/>
  <c r="C29" i="5"/>
  <c r="G29" i="5"/>
  <c r="F19" i="5"/>
  <c r="F22" i="5"/>
  <c r="F18" i="5"/>
  <c r="O17" i="5"/>
  <c r="L17" i="5"/>
  <c r="K17" i="5"/>
  <c r="H17" i="5"/>
  <c r="D17" i="5"/>
  <c r="B17" i="5"/>
  <c r="O28" i="5"/>
  <c r="A17" i="5"/>
  <c r="N28" i="5"/>
  <c r="V16" i="5"/>
  <c r="O16" i="5"/>
  <c r="L16" i="5"/>
  <c r="K16" i="5"/>
  <c r="E19" i="5"/>
  <c r="G16" i="5"/>
  <c r="E16" i="5"/>
  <c r="B16" i="5"/>
  <c r="A16" i="5"/>
  <c r="V15" i="5"/>
  <c r="O15" i="5"/>
  <c r="L15" i="5"/>
  <c r="K15" i="5"/>
  <c r="G15" i="5"/>
  <c r="D15" i="5"/>
  <c r="B15" i="5"/>
  <c r="A15" i="5"/>
  <c r="V14" i="5"/>
  <c r="O14" i="5"/>
  <c r="L14" i="5"/>
  <c r="K14" i="5"/>
  <c r="G14" i="5"/>
  <c r="C14" i="5"/>
  <c r="B14" i="5"/>
  <c r="A14" i="5"/>
  <c r="V13" i="5"/>
  <c r="O13" i="5"/>
  <c r="L13" i="5"/>
  <c r="K13" i="5"/>
  <c r="C19" i="5"/>
  <c r="H13" i="5"/>
  <c r="C13" i="5"/>
  <c r="B13" i="5"/>
  <c r="A13" i="5"/>
  <c r="V12" i="5"/>
  <c r="O12" i="5"/>
  <c r="L12" i="5"/>
  <c r="D20" i="5"/>
  <c r="K12" i="5"/>
  <c r="G12" i="5"/>
  <c r="C12" i="5"/>
  <c r="C18" i="5"/>
  <c r="B12" i="5"/>
  <c r="A12" i="5"/>
  <c r="F9" i="5"/>
  <c r="E9" i="5"/>
  <c r="E22" i="5"/>
  <c r="D9" i="5"/>
  <c r="F8" i="5"/>
  <c r="E8" i="5"/>
  <c r="E21" i="5"/>
  <c r="D8" i="5"/>
  <c r="V7" i="5"/>
  <c r="O7" i="5"/>
  <c r="L7" i="5"/>
  <c r="D10" i="5"/>
  <c r="K7" i="5"/>
  <c r="H7" i="5"/>
  <c r="G7" i="5"/>
  <c r="C7" i="5"/>
  <c r="B7" i="5"/>
  <c r="A7" i="5"/>
  <c r="V6" i="5"/>
  <c r="M6" i="5"/>
  <c r="L6" i="5"/>
  <c r="K6" i="5"/>
  <c r="H6" i="5"/>
  <c r="C6" i="5"/>
  <c r="C9" i="5"/>
  <c r="B6" i="5"/>
  <c r="A6" i="5"/>
  <c r="V5" i="5"/>
  <c r="M5" i="5"/>
  <c r="L5" i="5"/>
  <c r="K5" i="5"/>
  <c r="G5" i="5"/>
  <c r="C5" i="5"/>
  <c r="B5" i="5"/>
  <c r="A5" i="5"/>
  <c r="F75" i="5"/>
  <c r="A89" i="4"/>
  <c r="A88" i="4"/>
  <c r="A87" i="4"/>
  <c r="A86" i="4"/>
  <c r="A84" i="4"/>
  <c r="A83" i="4"/>
  <c r="A82" i="4"/>
  <c r="A81" i="4"/>
  <c r="A80" i="4"/>
  <c r="A79" i="4"/>
  <c r="A78" i="4"/>
  <c r="A77" i="4"/>
  <c r="F69" i="4"/>
  <c r="E69" i="4"/>
  <c r="D69" i="4"/>
  <c r="C69" i="4"/>
  <c r="F68" i="4"/>
  <c r="E68" i="4"/>
  <c r="D68" i="4"/>
  <c r="C68" i="4"/>
  <c r="F67" i="4"/>
  <c r="E67" i="4"/>
  <c r="D67" i="4"/>
  <c r="C67" i="4"/>
  <c r="V62" i="4"/>
  <c r="K62" i="4"/>
  <c r="H62" i="4"/>
  <c r="G62" i="4"/>
  <c r="F62" i="4"/>
  <c r="E62" i="4"/>
  <c r="E70" i="4"/>
  <c r="D62" i="4"/>
  <c r="C62" i="4"/>
  <c r="B62" i="4"/>
  <c r="A62" i="4"/>
  <c r="V61" i="4"/>
  <c r="K61" i="4"/>
  <c r="H61" i="4"/>
  <c r="G61" i="4"/>
  <c r="F61" i="4"/>
  <c r="E61" i="4"/>
  <c r="D61" i="4"/>
  <c r="D70" i="4"/>
  <c r="C61" i="4"/>
  <c r="C70" i="4"/>
  <c r="B61" i="4"/>
  <c r="A61" i="4"/>
  <c r="G56" i="4"/>
  <c r="F55" i="4"/>
  <c r="E55" i="4"/>
  <c r="G55" i="4"/>
  <c r="D55" i="4"/>
  <c r="C55" i="4"/>
  <c r="G41" i="4"/>
  <c r="F40" i="4"/>
  <c r="E40" i="4"/>
  <c r="D40" i="4"/>
  <c r="C40" i="4"/>
  <c r="O39" i="4"/>
  <c r="N39" i="4"/>
  <c r="O38" i="4"/>
  <c r="N38" i="4"/>
  <c r="O33" i="4"/>
  <c r="N33" i="4"/>
  <c r="F30" i="4"/>
  <c r="E30" i="4"/>
  <c r="D30" i="4"/>
  <c r="C30" i="4"/>
  <c r="F29" i="4"/>
  <c r="E29" i="4"/>
  <c r="E72" i="4"/>
  <c r="D29" i="4"/>
  <c r="C29" i="4"/>
  <c r="F28" i="4"/>
  <c r="F72" i="4"/>
  <c r="E28" i="4"/>
  <c r="D28" i="4"/>
  <c r="G28" i="4"/>
  <c r="C28" i="4"/>
  <c r="F19" i="4"/>
  <c r="F18" i="4"/>
  <c r="O17" i="4"/>
  <c r="K17" i="4"/>
  <c r="H17" i="4"/>
  <c r="D17" i="4"/>
  <c r="B17" i="4"/>
  <c r="O27" i="4"/>
  <c r="A17" i="4"/>
  <c r="N27" i="4"/>
  <c r="V16" i="4"/>
  <c r="O16" i="4"/>
  <c r="L16" i="4"/>
  <c r="K16" i="4"/>
  <c r="G16" i="4"/>
  <c r="E16" i="4"/>
  <c r="B16" i="4"/>
  <c r="A16" i="4"/>
  <c r="V15" i="4"/>
  <c r="O15" i="4"/>
  <c r="L15" i="4"/>
  <c r="K15" i="4"/>
  <c r="D19" i="4"/>
  <c r="G15" i="4"/>
  <c r="D15" i="4"/>
  <c r="D18" i="4"/>
  <c r="D21" i="4"/>
  <c r="D20" i="4"/>
  <c r="B15" i="4"/>
  <c r="O43" i="4"/>
  <c r="A15" i="4"/>
  <c r="N43" i="4"/>
  <c r="V14" i="4"/>
  <c r="O14" i="4"/>
  <c r="L14" i="4"/>
  <c r="K14" i="4"/>
  <c r="G14" i="4"/>
  <c r="C14" i="4"/>
  <c r="B14" i="4"/>
  <c r="O32" i="4"/>
  <c r="A14" i="4"/>
  <c r="N32" i="4"/>
  <c r="V13" i="4"/>
  <c r="O13" i="4"/>
  <c r="L13" i="4"/>
  <c r="K13" i="4"/>
  <c r="H13" i="4"/>
  <c r="C13" i="4"/>
  <c r="B13" i="4"/>
  <c r="A13" i="4"/>
  <c r="V12" i="4"/>
  <c r="O12" i="4"/>
  <c r="L12" i="4"/>
  <c r="K12" i="4"/>
  <c r="G12" i="4"/>
  <c r="C18" i="4"/>
  <c r="C12" i="4"/>
  <c r="B12" i="4"/>
  <c r="A12" i="4"/>
  <c r="F9" i="4"/>
  <c r="F22" i="4"/>
  <c r="E9" i="4"/>
  <c r="D9" i="4"/>
  <c r="D22" i="4"/>
  <c r="F8" i="4"/>
  <c r="F21" i="4"/>
  <c r="E8" i="4"/>
  <c r="D8" i="4"/>
  <c r="V7" i="4"/>
  <c r="O7" i="4"/>
  <c r="L7" i="4"/>
  <c r="F10" i="4"/>
  <c r="K7" i="4"/>
  <c r="H7" i="4"/>
  <c r="G7" i="4"/>
  <c r="C7" i="4"/>
  <c r="B7" i="4"/>
  <c r="A7" i="4"/>
  <c r="V6" i="4"/>
  <c r="M6" i="4"/>
  <c r="L6" i="4"/>
  <c r="K6" i="4"/>
  <c r="H6" i="4"/>
  <c r="C6" i="4"/>
  <c r="B6" i="4"/>
  <c r="A6" i="4"/>
  <c r="V5" i="4"/>
  <c r="M5" i="4"/>
  <c r="L5" i="4"/>
  <c r="K5" i="4"/>
  <c r="G5" i="4"/>
  <c r="C8" i="4"/>
  <c r="C5" i="4"/>
  <c r="B5" i="4"/>
  <c r="A5" i="4"/>
  <c r="A82" i="3"/>
  <c r="A81" i="3"/>
  <c r="A80" i="3"/>
  <c r="A79" i="3"/>
  <c r="A77" i="3"/>
  <c r="A76" i="3"/>
  <c r="A75" i="3"/>
  <c r="A74" i="3"/>
  <c r="A73" i="3"/>
  <c r="A72" i="3"/>
  <c r="A71" i="3"/>
  <c r="A70" i="3"/>
  <c r="D67" i="3"/>
  <c r="G67" i="3"/>
  <c r="C67" i="3"/>
  <c r="F66" i="3"/>
  <c r="E66" i="3"/>
  <c r="D66" i="3"/>
  <c r="C66" i="3"/>
  <c r="G66" i="3"/>
  <c r="F65" i="3"/>
  <c r="G65" i="3"/>
  <c r="E65" i="3"/>
  <c r="D65" i="3"/>
  <c r="C65" i="3"/>
  <c r="V60" i="3"/>
  <c r="K60" i="3"/>
  <c r="F67" i="3"/>
  <c r="H60" i="3"/>
  <c r="B60" i="3"/>
  <c r="A60" i="3"/>
  <c r="V59" i="3"/>
  <c r="K59" i="3"/>
  <c r="E67" i="3"/>
  <c r="H59" i="3"/>
  <c r="B59" i="3"/>
  <c r="A59" i="3"/>
  <c r="G54" i="3"/>
  <c r="F53" i="3"/>
  <c r="E53" i="3"/>
  <c r="D53" i="3"/>
  <c r="C53" i="3"/>
  <c r="G53" i="3"/>
  <c r="O46" i="3"/>
  <c r="N46" i="3"/>
  <c r="O43" i="3"/>
  <c r="N43" i="3"/>
  <c r="O36" i="3"/>
  <c r="N36" i="3"/>
  <c r="O35" i="3"/>
  <c r="N35" i="3"/>
  <c r="O34" i="3"/>
  <c r="N34" i="3"/>
  <c r="E31" i="3"/>
  <c r="D31" i="3"/>
  <c r="C31" i="3"/>
  <c r="F30" i="3"/>
  <c r="E30" i="3"/>
  <c r="D30" i="3"/>
  <c r="C30" i="3"/>
  <c r="G30" i="3"/>
  <c r="F29" i="3"/>
  <c r="E29" i="3"/>
  <c r="D29" i="3"/>
  <c r="C29" i="3"/>
  <c r="F19" i="3"/>
  <c r="F18" i="3"/>
  <c r="O17" i="3"/>
  <c r="K17" i="3"/>
  <c r="H17" i="3"/>
  <c r="D17" i="3"/>
  <c r="B17" i="3"/>
  <c r="O28" i="3"/>
  <c r="A17" i="3"/>
  <c r="N28" i="3"/>
  <c r="V16" i="3"/>
  <c r="O16" i="3"/>
  <c r="L16" i="3"/>
  <c r="K16" i="3"/>
  <c r="G16" i="3"/>
  <c r="E16" i="3"/>
  <c r="E18" i="3"/>
  <c r="E21" i="3"/>
  <c r="B16" i="3"/>
  <c r="A16" i="3"/>
  <c r="V15" i="3"/>
  <c r="O15" i="3"/>
  <c r="L15" i="3"/>
  <c r="K15" i="3"/>
  <c r="G15" i="3"/>
  <c r="D15" i="3"/>
  <c r="D19" i="3"/>
  <c r="D22" i="3"/>
  <c r="B15" i="3"/>
  <c r="A15" i="3"/>
  <c r="V14" i="3"/>
  <c r="O14" i="3"/>
  <c r="L14" i="3"/>
  <c r="K14" i="3"/>
  <c r="G14" i="3"/>
  <c r="C14" i="3"/>
  <c r="B14" i="3"/>
  <c r="A14" i="3"/>
  <c r="V13" i="3"/>
  <c r="O13" i="3"/>
  <c r="L13" i="3"/>
  <c r="K13" i="3"/>
  <c r="H13" i="3"/>
  <c r="C13" i="3"/>
  <c r="B13" i="3"/>
  <c r="A13" i="3"/>
  <c r="V12" i="3"/>
  <c r="O12" i="3"/>
  <c r="L12" i="3"/>
  <c r="K12" i="3"/>
  <c r="G12" i="3"/>
  <c r="C12" i="3"/>
  <c r="C20" i="3"/>
  <c r="B12" i="3"/>
  <c r="A12" i="3"/>
  <c r="F9" i="3"/>
  <c r="F22" i="3"/>
  <c r="E9" i="3"/>
  <c r="D9" i="3"/>
  <c r="F8" i="3"/>
  <c r="F21" i="3"/>
  <c r="E8" i="3"/>
  <c r="D8" i="3"/>
  <c r="V7" i="3"/>
  <c r="O7" i="3"/>
  <c r="L7" i="3"/>
  <c r="K7" i="3"/>
  <c r="H7" i="3"/>
  <c r="G7" i="3"/>
  <c r="C7" i="3"/>
  <c r="B7" i="3"/>
  <c r="A7" i="3"/>
  <c r="V6" i="3"/>
  <c r="M6" i="3"/>
  <c r="L6" i="3"/>
  <c r="C10" i="3"/>
  <c r="K6" i="3"/>
  <c r="H6" i="3"/>
  <c r="C6" i="3"/>
  <c r="C9" i="3"/>
  <c r="B6" i="3"/>
  <c r="A6" i="3"/>
  <c r="V5" i="3"/>
  <c r="M5" i="3"/>
  <c r="L5" i="3"/>
  <c r="F31" i="3"/>
  <c r="K5" i="3"/>
  <c r="G5" i="3"/>
  <c r="C8" i="3"/>
  <c r="C5" i="3"/>
  <c r="B5" i="3"/>
  <c r="A5" i="3"/>
  <c r="A87" i="2"/>
  <c r="A86" i="2"/>
  <c r="A85" i="2"/>
  <c r="A84" i="2"/>
  <c r="A82" i="2"/>
  <c r="A81" i="2"/>
  <c r="A80" i="2"/>
  <c r="A79" i="2"/>
  <c r="A78" i="2"/>
  <c r="A77" i="2"/>
  <c r="A76" i="2"/>
  <c r="A75" i="2"/>
  <c r="D72" i="2"/>
  <c r="C72" i="2"/>
  <c r="F71" i="2"/>
  <c r="E71" i="2"/>
  <c r="D71" i="2"/>
  <c r="C71" i="2"/>
  <c r="F70" i="2"/>
  <c r="E70" i="2"/>
  <c r="G70" i="2"/>
  <c r="D70" i="2"/>
  <c r="C70" i="2"/>
  <c r="V65" i="2"/>
  <c r="K65" i="2"/>
  <c r="F72" i="2"/>
  <c r="H65" i="2"/>
  <c r="F65" i="2"/>
  <c r="B65" i="2"/>
  <c r="A65" i="2"/>
  <c r="V64" i="2"/>
  <c r="K64" i="2"/>
  <c r="H64" i="2"/>
  <c r="E64" i="2"/>
  <c r="E72" i="2"/>
  <c r="G72" i="2"/>
  <c r="B64" i="2"/>
  <c r="A64" i="2"/>
  <c r="G59" i="2"/>
  <c r="F58" i="2"/>
  <c r="E58" i="2"/>
  <c r="D58" i="2"/>
  <c r="C58" i="2"/>
  <c r="G58" i="2"/>
  <c r="E30" i="2"/>
  <c r="D30" i="2"/>
  <c r="C30" i="2"/>
  <c r="G30" i="2"/>
  <c r="F29" i="2"/>
  <c r="E29" i="2"/>
  <c r="D29" i="2"/>
  <c r="C29" i="2"/>
  <c r="G29" i="2"/>
  <c r="F28" i="2"/>
  <c r="E28" i="2"/>
  <c r="D28" i="2"/>
  <c r="C28" i="2"/>
  <c r="G28" i="2"/>
  <c r="F19" i="2"/>
  <c r="F22" i="2"/>
  <c r="F18" i="2"/>
  <c r="O17" i="2"/>
  <c r="L17" i="2"/>
  <c r="D20" i="2"/>
  <c r="K17" i="2"/>
  <c r="H17" i="2"/>
  <c r="D17" i="2"/>
  <c r="B17" i="2"/>
  <c r="O27" i="2"/>
  <c r="A17" i="2"/>
  <c r="N27" i="2"/>
  <c r="V16" i="2"/>
  <c r="O16" i="2"/>
  <c r="L16" i="2"/>
  <c r="K16" i="2"/>
  <c r="J16" i="2"/>
  <c r="I16" i="2"/>
  <c r="G16" i="2"/>
  <c r="E16" i="2"/>
  <c r="E19" i="2"/>
  <c r="D16" i="2"/>
  <c r="B16" i="2"/>
  <c r="A16" i="2"/>
  <c r="V15" i="2"/>
  <c r="O15" i="2"/>
  <c r="L15" i="2"/>
  <c r="K15" i="2"/>
  <c r="D19" i="2"/>
  <c r="D68" i="2"/>
  <c r="D73" i="2"/>
  <c r="J15" i="2"/>
  <c r="I15" i="2"/>
  <c r="G15" i="2"/>
  <c r="D18" i="2"/>
  <c r="D15" i="2"/>
  <c r="B15" i="2"/>
  <c r="A15" i="2"/>
  <c r="V14" i="2"/>
  <c r="O14" i="2"/>
  <c r="L14" i="2"/>
  <c r="K14" i="2"/>
  <c r="J14" i="2"/>
  <c r="G14" i="2"/>
  <c r="D14" i="2"/>
  <c r="C14" i="2"/>
  <c r="C20" i="2"/>
  <c r="B14" i="2"/>
  <c r="A14" i="2"/>
  <c r="V13" i="2"/>
  <c r="O13" i="2"/>
  <c r="L13" i="2"/>
  <c r="K13" i="2"/>
  <c r="J13" i="2"/>
  <c r="H13" i="2"/>
  <c r="C13" i="2"/>
  <c r="B13" i="2"/>
  <c r="A13" i="2"/>
  <c r="V12" i="2"/>
  <c r="O12" i="2"/>
  <c r="L12" i="2"/>
  <c r="K12" i="2"/>
  <c r="C19" i="2"/>
  <c r="G19" i="2"/>
  <c r="G12" i="2"/>
  <c r="C18" i="2"/>
  <c r="C12" i="2"/>
  <c r="B12" i="2"/>
  <c r="A12" i="2"/>
  <c r="F9" i="2"/>
  <c r="E9" i="2"/>
  <c r="E22" i="2"/>
  <c r="D9" i="2"/>
  <c r="F8" i="2"/>
  <c r="E8" i="2"/>
  <c r="D8" i="2"/>
  <c r="D21" i="2"/>
  <c r="V7" i="2"/>
  <c r="O7" i="2"/>
  <c r="L7" i="2"/>
  <c r="F30" i="2"/>
  <c r="E10" i="2"/>
  <c r="K7" i="2"/>
  <c r="H7" i="2"/>
  <c r="G7" i="2"/>
  <c r="C7" i="2"/>
  <c r="B7" i="2"/>
  <c r="A7" i="2"/>
  <c r="V6" i="2"/>
  <c r="M6" i="2"/>
  <c r="L6" i="2"/>
  <c r="K6" i="2"/>
  <c r="H6" i="2"/>
  <c r="C6" i="2"/>
  <c r="B6" i="2"/>
  <c r="A6" i="2"/>
  <c r="F67" i="2"/>
  <c r="V5" i="2"/>
  <c r="M5" i="2"/>
  <c r="L5" i="2"/>
  <c r="F10" i="2"/>
  <c r="K5" i="2"/>
  <c r="H5" i="2"/>
  <c r="G5" i="2"/>
  <c r="C5" i="2"/>
  <c r="B5" i="2"/>
  <c r="A5" i="2"/>
  <c r="O28" i="1"/>
  <c r="N28" i="1"/>
  <c r="N65" i="2"/>
  <c r="F20" i="1"/>
  <c r="E20" i="1"/>
  <c r="D20" i="1"/>
  <c r="C20" i="1"/>
  <c r="G20" i="1"/>
  <c r="F19" i="1"/>
  <c r="E19" i="1"/>
  <c r="D19" i="1"/>
  <c r="C19" i="1"/>
  <c r="F18" i="1"/>
  <c r="E18" i="1"/>
  <c r="D18" i="1"/>
  <c r="G18" i="1"/>
  <c r="C18" i="1"/>
  <c r="F10" i="1"/>
  <c r="E10" i="1"/>
  <c r="G10" i="1"/>
  <c r="D10" i="1"/>
  <c r="F9" i="1"/>
  <c r="E9" i="1"/>
  <c r="G9" i="1"/>
  <c r="D9" i="1"/>
  <c r="F8" i="1"/>
  <c r="E8" i="1"/>
  <c r="D8" i="1"/>
  <c r="O6" i="1"/>
  <c r="N6" i="1"/>
  <c r="N6" i="3"/>
  <c r="O5" i="1"/>
  <c r="O5" i="4"/>
  <c r="N5" i="1"/>
  <c r="N5" i="3"/>
  <c r="F21" i="5"/>
  <c r="G79" i="5"/>
  <c r="N60" i="3"/>
  <c r="O6" i="5"/>
  <c r="O6" i="6"/>
  <c r="O6" i="4"/>
  <c r="O6" i="7"/>
  <c r="D64" i="4"/>
  <c r="O5" i="6"/>
  <c r="N6" i="4"/>
  <c r="O6" i="3"/>
  <c r="F10" i="3"/>
  <c r="N5" i="5"/>
  <c r="O6" i="2"/>
  <c r="C20" i="4"/>
  <c r="D10" i="6"/>
  <c r="D23" i="6"/>
  <c r="C19" i="6"/>
  <c r="G19" i="6"/>
  <c r="F29" i="6"/>
  <c r="C8" i="7"/>
  <c r="G8" i="7"/>
  <c r="E10" i="7"/>
  <c r="E18" i="7"/>
  <c r="D19" i="7"/>
  <c r="D22" i="7"/>
  <c r="F20" i="5"/>
  <c r="C20" i="6"/>
  <c r="G20" i="6"/>
  <c r="F10" i="7"/>
  <c r="F69" i="7"/>
  <c r="E18" i="5"/>
  <c r="C20" i="5"/>
  <c r="D10" i="7"/>
  <c r="D68" i="7"/>
  <c r="F20" i="6"/>
  <c r="E21" i="6"/>
  <c r="O62" i="4"/>
  <c r="O65" i="2"/>
  <c r="O60" i="3"/>
  <c r="G8" i="1"/>
  <c r="G71" i="2"/>
  <c r="G30" i="4"/>
  <c r="C72" i="4"/>
  <c r="D19" i="6"/>
  <c r="D18" i="6"/>
  <c r="G18" i="6"/>
  <c r="N6" i="2"/>
  <c r="N6" i="5"/>
  <c r="N6" i="6"/>
  <c r="G67" i="4"/>
  <c r="E68" i="6"/>
  <c r="E73" i="6"/>
  <c r="D20" i="6"/>
  <c r="C18" i="7"/>
  <c r="G33" i="7"/>
  <c r="C10" i="2"/>
  <c r="G10" i="2"/>
  <c r="D67" i="2"/>
  <c r="G40" i="4"/>
  <c r="G70" i="6"/>
  <c r="G72" i="6"/>
  <c r="D10" i="2"/>
  <c r="C9" i="4"/>
  <c r="G9" i="4"/>
  <c r="D21" i="6"/>
  <c r="D22" i="6"/>
  <c r="G9" i="3"/>
  <c r="G18" i="4"/>
  <c r="C21" i="6"/>
  <c r="G21" i="6"/>
  <c r="G8" i="6"/>
  <c r="C67" i="6"/>
  <c r="C23" i="3"/>
  <c r="G9" i="7"/>
  <c r="G72" i="7"/>
  <c r="D23" i="2"/>
  <c r="D69" i="2"/>
  <c r="G8" i="3"/>
  <c r="C21" i="3"/>
  <c r="C64" i="4"/>
  <c r="C21" i="4"/>
  <c r="G8" i="4"/>
  <c r="G9" i="5"/>
  <c r="C22" i="5"/>
  <c r="D23" i="5"/>
  <c r="D76" i="5"/>
  <c r="G10" i="7"/>
  <c r="E68" i="2"/>
  <c r="E73" i="2"/>
  <c r="D63" i="3"/>
  <c r="D68" i="3"/>
  <c r="F67" i="6"/>
  <c r="F64" i="4"/>
  <c r="C9" i="2"/>
  <c r="E69" i="2"/>
  <c r="E20" i="2"/>
  <c r="G20" i="2"/>
  <c r="C64" i="3"/>
  <c r="F62" i="3"/>
  <c r="D20" i="3"/>
  <c r="G20" i="3"/>
  <c r="F65" i="4"/>
  <c r="D66" i="4"/>
  <c r="D72" i="4"/>
  <c r="G72" i="4"/>
  <c r="F70" i="4"/>
  <c r="F71" i="4"/>
  <c r="C75" i="5"/>
  <c r="E74" i="5"/>
  <c r="E75" i="5"/>
  <c r="E80" i="5"/>
  <c r="F74" i="5"/>
  <c r="G29" i="6"/>
  <c r="F73" i="6"/>
  <c r="E21" i="7"/>
  <c r="E20" i="7"/>
  <c r="E23" i="7"/>
  <c r="D20" i="7"/>
  <c r="D23" i="7"/>
  <c r="E23" i="2"/>
  <c r="D10" i="3"/>
  <c r="E10" i="3"/>
  <c r="E20" i="3"/>
  <c r="E19" i="3"/>
  <c r="E22" i="3"/>
  <c r="C65" i="4"/>
  <c r="F68" i="6"/>
  <c r="D69" i="6"/>
  <c r="C21" i="7"/>
  <c r="C23" i="2"/>
  <c r="D18" i="3"/>
  <c r="D65" i="4"/>
  <c r="D71" i="4"/>
  <c r="F67" i="7"/>
  <c r="E10" i="5"/>
  <c r="O5" i="3"/>
  <c r="N5" i="6"/>
  <c r="O5" i="2"/>
  <c r="O5" i="5"/>
  <c r="C18" i="3"/>
  <c r="G18" i="3"/>
  <c r="C19" i="3"/>
  <c r="F20" i="4"/>
  <c r="F23" i="4"/>
  <c r="D10" i="4"/>
  <c r="D23" i="4"/>
  <c r="E20" i="4"/>
  <c r="E19" i="4"/>
  <c r="G68" i="4"/>
  <c r="C23" i="6"/>
  <c r="C9" i="6"/>
  <c r="E10" i="6"/>
  <c r="E23" i="6"/>
  <c r="F10" i="6"/>
  <c r="F23" i="6"/>
  <c r="D69" i="7"/>
  <c r="E67" i="7"/>
  <c r="C19" i="7"/>
  <c r="G19" i="7"/>
  <c r="G70" i="7"/>
  <c r="F73" i="7"/>
  <c r="E68" i="7"/>
  <c r="E73" i="7"/>
  <c r="N5" i="7"/>
  <c r="D68" i="6"/>
  <c r="D73" i="6"/>
  <c r="D67" i="6"/>
  <c r="C67" i="7"/>
  <c r="E18" i="2"/>
  <c r="G18" i="2"/>
  <c r="E69" i="6"/>
  <c r="F20" i="3"/>
  <c r="F64" i="3"/>
  <c r="F21" i="2"/>
  <c r="G29" i="3"/>
  <c r="C63" i="3"/>
  <c r="E63" i="3"/>
  <c r="E68" i="3"/>
  <c r="C69" i="2"/>
  <c r="G69" i="2"/>
  <c r="F20" i="2"/>
  <c r="F69" i="2"/>
  <c r="C8" i="2"/>
  <c r="C69" i="6"/>
  <c r="E62" i="3"/>
  <c r="F63" i="3"/>
  <c r="F68" i="3"/>
  <c r="N6" i="7"/>
  <c r="O5" i="7"/>
  <c r="N5" i="2"/>
  <c r="N5" i="4"/>
  <c r="G19" i="1"/>
  <c r="F68" i="2"/>
  <c r="F73" i="2"/>
  <c r="D22" i="2"/>
  <c r="G31" i="3"/>
  <c r="C10" i="4"/>
  <c r="E10" i="4"/>
  <c r="C19" i="4"/>
  <c r="E18" i="4"/>
  <c r="E21" i="4"/>
  <c r="G29" i="4"/>
  <c r="G69" i="4"/>
  <c r="C8" i="5"/>
  <c r="C10" i="5"/>
  <c r="F10" i="5"/>
  <c r="F23" i="5"/>
  <c r="D19" i="5"/>
  <c r="D22" i="5"/>
  <c r="D18" i="5"/>
  <c r="D21" i="5"/>
  <c r="E20" i="5"/>
  <c r="G20" i="5"/>
  <c r="G30" i="5"/>
  <c r="D18" i="7"/>
  <c r="D21" i="7"/>
  <c r="C20" i="7"/>
  <c r="C23" i="7"/>
  <c r="G23" i="7"/>
  <c r="C23" i="4"/>
  <c r="G10" i="4"/>
  <c r="E64" i="3"/>
  <c r="G64" i="3"/>
  <c r="E23" i="3"/>
  <c r="C80" i="5"/>
  <c r="G22" i="5"/>
  <c r="G10" i="3"/>
  <c r="F23" i="3"/>
  <c r="G19" i="5"/>
  <c r="G10" i="5"/>
  <c r="C23" i="5"/>
  <c r="C76" i="5"/>
  <c r="D74" i="5"/>
  <c r="E64" i="4"/>
  <c r="G64" i="4"/>
  <c r="E22" i="4"/>
  <c r="E65" i="4"/>
  <c r="E71" i="4"/>
  <c r="G19" i="3"/>
  <c r="G21" i="7"/>
  <c r="D23" i="3"/>
  <c r="G23" i="3"/>
  <c r="D64" i="3"/>
  <c r="G9" i="2"/>
  <c r="C22" i="2"/>
  <c r="G22" i="2"/>
  <c r="C68" i="2"/>
  <c r="F69" i="6"/>
  <c r="G69" i="6"/>
  <c r="E69" i="7"/>
  <c r="D75" i="5"/>
  <c r="D80" i="5"/>
  <c r="C68" i="7"/>
  <c r="G67" i="6"/>
  <c r="G19" i="4"/>
  <c r="C22" i="4"/>
  <c r="G22" i="4"/>
  <c r="C21" i="2"/>
  <c r="G21" i="2"/>
  <c r="C67" i="2"/>
  <c r="G8" i="2"/>
  <c r="G10" i="6"/>
  <c r="G67" i="7"/>
  <c r="G9" i="6"/>
  <c r="C22" i="6"/>
  <c r="G22" i="6"/>
  <c r="C68" i="6"/>
  <c r="G20" i="4"/>
  <c r="D67" i="7"/>
  <c r="C62" i="3"/>
  <c r="G62" i="3"/>
  <c r="F66" i="4"/>
  <c r="G18" i="5"/>
  <c r="F23" i="2"/>
  <c r="G23" i="2"/>
  <c r="C22" i="3"/>
  <c r="G22" i="3"/>
  <c r="E67" i="2"/>
  <c r="E21" i="2"/>
  <c r="C71" i="4"/>
  <c r="G71" i="4"/>
  <c r="G65" i="4"/>
  <c r="F76" i="5"/>
  <c r="G20" i="7"/>
  <c r="G8" i="5"/>
  <c r="C21" i="5"/>
  <c r="G21" i="5"/>
  <c r="C74" i="5"/>
  <c r="G74" i="5"/>
  <c r="E23" i="4"/>
  <c r="E66" i="4"/>
  <c r="C68" i="3"/>
  <c r="G68" i="3"/>
  <c r="G63" i="3"/>
  <c r="G23" i="6"/>
  <c r="E23" i="5"/>
  <c r="E76" i="5"/>
  <c r="D21" i="3"/>
  <c r="G21" i="3"/>
  <c r="D62" i="3"/>
  <c r="C66" i="4"/>
  <c r="G66" i="4"/>
  <c r="C69" i="7"/>
  <c r="G69" i="7"/>
  <c r="G21" i="4"/>
  <c r="G70" i="4"/>
  <c r="G18" i="7"/>
  <c r="C22" i="7"/>
  <c r="G22" i="7"/>
  <c r="G23" i="5"/>
  <c r="G67" i="2"/>
  <c r="G75" i="5"/>
  <c r="G80" i="5"/>
  <c r="G23" i="4"/>
  <c r="C73" i="6"/>
  <c r="G73" i="6"/>
  <c r="G68" i="6"/>
  <c r="G68" i="7"/>
  <c r="C73" i="7"/>
  <c r="G73" i="7"/>
  <c r="C73" i="2"/>
  <c r="G73" i="2"/>
  <c r="G68" i="2"/>
  <c r="G76" i="5"/>
</calcChain>
</file>

<file path=xl/sharedStrings.xml><?xml version="1.0" encoding="utf-8"?>
<sst xmlns="http://schemas.openxmlformats.org/spreadsheetml/2006/main" count="1440" uniqueCount="499">
  <si>
    <t>MSc in Biology from 2019 - Subject list                                                                     Program coordinator: László Nyitray</t>
  </si>
  <si>
    <t>Code</t>
  </si>
  <si>
    <t>Subject</t>
  </si>
  <si>
    <t>Semester</t>
  </si>
  <si>
    <t>Number of hours</t>
  </si>
  <si>
    <t>Credit</t>
  </si>
  <si>
    <t>Evaluation</t>
  </si>
  <si>
    <t>Prerequisite I.</t>
  </si>
  <si>
    <t>Prerequisite II.</t>
  </si>
  <si>
    <t>Prerequisite III.</t>
  </si>
  <si>
    <t>Subject coordinator</t>
  </si>
  <si>
    <t>Ea</t>
  </si>
  <si>
    <t>Gy</t>
  </si>
  <si>
    <t>Lgy</t>
  </si>
  <si>
    <t>konz</t>
  </si>
  <si>
    <t>Science subjects (11 credits)</t>
  </si>
  <si>
    <t>bioinfub17em</t>
  </si>
  <si>
    <t>Bioinformatics  L</t>
  </si>
  <si>
    <t>x</t>
  </si>
  <si>
    <t>DK</t>
  </si>
  <si>
    <t>t</t>
  </si>
  <si>
    <t>Vellai Tibor</t>
  </si>
  <si>
    <t>bioinfub17gm</t>
  </si>
  <si>
    <t>Bioinformatics PR</t>
  </si>
  <si>
    <t>Gyj</t>
  </si>
  <si>
    <t>biometub17vm</t>
  </si>
  <si>
    <t>Biometry, advanced biostatistics L+PR</t>
  </si>
  <si>
    <t>–</t>
  </si>
  <si>
    <t>Podani János</t>
  </si>
  <si>
    <t>total number of contact hours</t>
  </si>
  <si>
    <t>total number of credits</t>
  </si>
  <si>
    <t>total number of exams</t>
  </si>
  <si>
    <t>Professional subjects (17 credits)</t>
  </si>
  <si>
    <t>bioetiub17em</t>
  </si>
  <si>
    <t>Bioethics and Philosophy of Science L</t>
  </si>
  <si>
    <t>K</t>
  </si>
  <si>
    <t>Lőw Péter</t>
  </si>
  <si>
    <t>kutmodub17gm</t>
  </si>
  <si>
    <t>Research methods PR</t>
  </si>
  <si>
    <t>Miklósi Ádám</t>
  </si>
  <si>
    <t>gentecub17em</t>
  </si>
  <si>
    <t>Genetechnology L</t>
  </si>
  <si>
    <t>Málnási-Csizmadia András</t>
  </si>
  <si>
    <t>rendb1ub17em</t>
  </si>
  <si>
    <t>Systems and omics biology I. L</t>
  </si>
  <si>
    <t>AK</t>
  </si>
  <si>
    <t>Dobolyi Árpád</t>
  </si>
  <si>
    <t>terembub17em</t>
  </si>
  <si>
    <t>Nature and humankind L</t>
  </si>
  <si>
    <t>Oborny Beáta</t>
  </si>
  <si>
    <t>mamgy1ub17gm</t>
  </si>
  <si>
    <t>Advanced Methodology I. PR</t>
  </si>
  <si>
    <t>Hf</t>
  </si>
  <si>
    <t>Nyitray László</t>
  </si>
  <si>
    <t>Mandatory and elective subjects of the chosen specialization (56 credits)</t>
  </si>
  <si>
    <t>Elective subjects (6 credits) - can be obtained from the elective subjects of the specialization</t>
  </si>
  <si>
    <t>Thesis work (30 credits)</t>
  </si>
  <si>
    <t>diplm1ub17dm</t>
  </si>
  <si>
    <t>Thesis Research Work I. PR</t>
  </si>
  <si>
    <t>diplm2ub17dm</t>
  </si>
  <si>
    <t>Thesis Research Work II. PR</t>
  </si>
  <si>
    <t>AK = "A" type exam</t>
  </si>
  <si>
    <t>BK = "B"  type exam</t>
  </si>
  <si>
    <t>CK = "C"  type exam</t>
  </si>
  <si>
    <t>DK = "D"  type exam</t>
  </si>
  <si>
    <t>Gyj= practice (5-level evaluation)</t>
  </si>
  <si>
    <t>Hf = (3-level evaluation)</t>
  </si>
  <si>
    <t>Tf = (2-level evaluation)</t>
  </si>
  <si>
    <t>Prerequisites</t>
  </si>
  <si>
    <t>strong</t>
  </si>
  <si>
    <t>weak</t>
  </si>
  <si>
    <t>t = simultaneous registration</t>
  </si>
  <si>
    <t>total number of contact hours of the general mandatory subjects</t>
  </si>
  <si>
    <t>total number of credits of the general mandatory subjects</t>
  </si>
  <si>
    <t>total number of exams of the general mandatory subjects</t>
  </si>
  <si>
    <t>Neuroscience and Human Biology specialisation (56 credits)</t>
  </si>
  <si>
    <t>mandatory subjects - 14 credits</t>
  </si>
  <si>
    <t>eletvmhb17lm</t>
  </si>
  <si>
    <t>Methods in neurophysiology PR</t>
  </si>
  <si>
    <t>Schlett Katalin</t>
  </si>
  <si>
    <t>mamgy2hb17gm</t>
  </si>
  <si>
    <t>Advanced Methodology II. PR</t>
  </si>
  <si>
    <t>gy</t>
  </si>
  <si>
    <t>mandatory elective subjects  – 42 credits</t>
  </si>
  <si>
    <t>At least 30 credits must be chosen from the mandatory elective subjects of the specialisation (from which 10 credits must be from practice courses). The rest of the credits can be obtained from any subjects of the other specialisations.</t>
  </si>
  <si>
    <t>szabiohb17em</t>
  </si>
  <si>
    <t>Regulatory biology L</t>
  </si>
  <si>
    <t>Világi Ildikó</t>
  </si>
  <si>
    <t>emnoerhb17em</t>
  </si>
  <si>
    <t>Human growth and development L</t>
  </si>
  <si>
    <t>Zsákai Annamária</t>
  </si>
  <si>
    <t>neuanahb17lm</t>
  </si>
  <si>
    <t>Neuroanatomy PR</t>
  </si>
  <si>
    <t>celnefhb18em</t>
  </si>
  <si>
    <t>Cellular neurophysiology L</t>
  </si>
  <si>
    <t>neukemhb18em</t>
  </si>
  <si>
    <t>Neurochemistry L</t>
  </si>
  <si>
    <t>viselehb18em</t>
  </si>
  <si>
    <t>Behavioural Physiology L</t>
  </si>
  <si>
    <t>biorithb17em</t>
  </si>
  <si>
    <t>Biological Rhythms L</t>
  </si>
  <si>
    <t>Détári László</t>
  </si>
  <si>
    <t>elefizhb17gm</t>
  </si>
  <si>
    <t>Electrophysiology PR</t>
  </si>
  <si>
    <t>kisosbhb18em</t>
  </si>
  <si>
    <t>Experimental stem cell biology L</t>
  </si>
  <si>
    <t>fmiktehb17gm</t>
  </si>
  <si>
    <t>Methods in light and fluorescent microsccopy PR</t>
  </si>
  <si>
    <t>neuendhb17em</t>
  </si>
  <si>
    <t>Neuroendocrinology L</t>
  </si>
  <si>
    <t>Kovács Krisztina</t>
  </si>
  <si>
    <t>neupephb17em</t>
  </si>
  <si>
    <t>Neuropeptides L</t>
  </si>
  <si>
    <t>Tóth Attila</t>
  </si>
  <si>
    <t>neutoxhb17em</t>
  </si>
  <si>
    <t>Neurotoxicology L</t>
  </si>
  <si>
    <t>neufarhb17em</t>
  </si>
  <si>
    <t>Neuropharmacology L</t>
  </si>
  <si>
    <t>Tarnawa István</t>
  </si>
  <si>
    <t>neufamhb17gm</t>
  </si>
  <si>
    <t>Data analysis in Neurophyisiology PR</t>
  </si>
  <si>
    <t>Somogyvári Zoltán</t>
  </si>
  <si>
    <t>humor1hb17em</t>
  </si>
  <si>
    <t>Human morphology I. L</t>
  </si>
  <si>
    <t>humor2hb17em</t>
  </si>
  <si>
    <t>Human morphology II. L</t>
  </si>
  <si>
    <t>karnephb17em</t>
  </si>
  <si>
    <t>Population history of the Carpathian Basin L</t>
  </si>
  <si>
    <t>Hajdu Tamás</t>
  </si>
  <si>
    <t>adahumhb17gm</t>
  </si>
  <si>
    <t>Data management and modelling in human biology PR</t>
  </si>
  <si>
    <t>alkhu1hb17lm</t>
  </si>
  <si>
    <t>Applied human biology I. PR</t>
  </si>
  <si>
    <t>alkhu2hb17lm</t>
  </si>
  <si>
    <t>Applied human biology II. PR</t>
  </si>
  <si>
    <t>embszthb17em</t>
  </si>
  <si>
    <t>Human evolution L</t>
  </si>
  <si>
    <t>Vellainé Takács Krisztina</t>
  </si>
  <si>
    <t>humok1hb17em</t>
  </si>
  <si>
    <t>Human ecology I. L</t>
  </si>
  <si>
    <t>Bodzsár Éva</t>
  </si>
  <si>
    <t>humok2hb17em</t>
  </si>
  <si>
    <t>Human ecology II. L</t>
  </si>
  <si>
    <t>torevmhb17gm</t>
  </si>
  <si>
    <t>Physical anthropological research methods PR</t>
  </si>
  <si>
    <t>palpathb17em</t>
  </si>
  <si>
    <t>Paleopathology L</t>
  </si>
  <si>
    <t>Pap Ildikó</t>
  </si>
  <si>
    <t>total number of credits of the mandatory elective subjects</t>
  </si>
  <si>
    <t>number of credits to obtain from the mandatory elective subjects</t>
  </si>
  <si>
    <t>Elective subjects (6 credits) - Can be obtained from the mandatory elective subjects as well</t>
  </si>
  <si>
    <t>elective</t>
  </si>
  <si>
    <t>Total  (without mandatory elective, elective and thesis work)</t>
  </si>
  <si>
    <t>+ mandatory elective credits</t>
  </si>
  <si>
    <t>+ elective credits</t>
  </si>
  <si>
    <t>+ thesis work credits</t>
  </si>
  <si>
    <t>total number of credits of the program</t>
  </si>
  <si>
    <t>HF</t>
  </si>
  <si>
    <t>Molecular Genetics, Cell- and Developmental Biology specialisation (56 credits)</t>
  </si>
  <si>
    <t>mandatory subjects  - 11 cedits</t>
  </si>
  <si>
    <t>molsbigb17em</t>
  </si>
  <si>
    <t>Molecular Cell Biology L</t>
  </si>
  <si>
    <t>CK</t>
  </si>
  <si>
    <t>genpopgb17em</t>
  </si>
  <si>
    <t>Genetics and population genetics L</t>
  </si>
  <si>
    <t>mamgy2gb17gm</t>
  </si>
  <si>
    <t>Varga Máté</t>
  </si>
  <si>
    <t>mandatory elective subjects – 45 credits</t>
  </si>
  <si>
    <t>At least 22 credits must be chosen from the mandatory elective subjects of the specialisation (from which 14 credits must be from practice courses). The rest of the credits can be obtained from any subjects of the other specialisations.</t>
  </si>
  <si>
    <t>progspgb18em</t>
  </si>
  <si>
    <t>Programmed Cell Death and Autophagy L</t>
  </si>
  <si>
    <t>fejmoggb17em</t>
  </si>
  <si>
    <t>Developmental and molecular genetics L</t>
  </si>
  <si>
    <t>e</t>
  </si>
  <si>
    <t>molgengb17lm</t>
  </si>
  <si>
    <t>Molecular genetics practice PR</t>
  </si>
  <si>
    <t>ssztvmgb17lm</t>
  </si>
  <si>
    <t>Csikós György</t>
  </si>
  <si>
    <t>eukgengb17em</t>
  </si>
  <si>
    <t>Eukaryotic Gene Regulation L</t>
  </si>
  <si>
    <t>Takács Krisztina</t>
  </si>
  <si>
    <t>genomigb17em</t>
  </si>
  <si>
    <t>Genomics L</t>
  </si>
  <si>
    <t>Egyed Balázs</t>
  </si>
  <si>
    <t>tumbiogb17em</t>
  </si>
  <si>
    <t>Biology of cancer L</t>
  </si>
  <si>
    <t>Juhász Gábor</t>
  </si>
  <si>
    <t>fejgengb17lm</t>
  </si>
  <si>
    <t>Developmental Genetics PR</t>
  </si>
  <si>
    <t>fejta1gb17em</t>
  </si>
  <si>
    <t>Developmental Biology I. L</t>
  </si>
  <si>
    <t>fejta2gb17lm</t>
  </si>
  <si>
    <t>Embryology II. PR</t>
  </si>
  <si>
    <t>hdrosigb17gm</t>
  </si>
  <si>
    <t>hummoggb17em</t>
  </si>
  <si>
    <t>Human molecular genetics L</t>
  </si>
  <si>
    <t>igagengb17em</t>
  </si>
  <si>
    <t>Forensic genetics L</t>
  </si>
  <si>
    <t>Pádár Zsolt</t>
  </si>
  <si>
    <t>immcitgb17lm</t>
  </si>
  <si>
    <t>Immunocytochemistry PR</t>
  </si>
  <si>
    <t>molevogb17em</t>
  </si>
  <si>
    <t>Molecular evolution L</t>
  </si>
  <si>
    <t>ossbi1gb17em</t>
  </si>
  <si>
    <t>Stem cell biology I. L</t>
  </si>
  <si>
    <t>Uher Ferenc</t>
  </si>
  <si>
    <t>ossbi2gb17em</t>
  </si>
  <si>
    <t>Stem cell biology II. L</t>
  </si>
  <si>
    <t>ossreggb17em</t>
  </si>
  <si>
    <t>Stem cells and regeneration L</t>
  </si>
  <si>
    <t>progengb17em</t>
  </si>
  <si>
    <t>Regulation of prokaryotic gene expression L</t>
  </si>
  <si>
    <t>traelogb17em</t>
  </si>
  <si>
    <t>Transgenic organisms: GMOs, gene therapy, knockout, live imaging L</t>
  </si>
  <si>
    <t>Molecular, Immun- and Microbiology specialisation (56 credits)</t>
  </si>
  <si>
    <t>mandatory subjects   - 6 credits</t>
  </si>
  <si>
    <t>immunomb17em</t>
  </si>
  <si>
    <t>Immunology L</t>
  </si>
  <si>
    <t>Kacskovics Imre</t>
  </si>
  <si>
    <t>mamgy2mb17gm</t>
  </si>
  <si>
    <t>Felföldi Tamás</t>
  </si>
  <si>
    <t>mandatory elective subjects  – 20 credits</t>
  </si>
  <si>
    <t>Mandatory elective subjects: at least 10 credits must be from practice courses.</t>
  </si>
  <si>
    <t>gentecmb17lm</t>
  </si>
  <si>
    <t>Gene technology PR</t>
  </si>
  <si>
    <t>halim1mb17lm</t>
  </si>
  <si>
    <t>Advanced immunology practice I. PR</t>
  </si>
  <si>
    <t>Józsi Mihály</t>
  </si>
  <si>
    <t>kmmikmmb17lm</t>
  </si>
  <si>
    <t>Classical and molecular methods in microbiology PR</t>
  </si>
  <si>
    <t>Vajna Balázs</t>
  </si>
  <si>
    <t>mobivfmb17em</t>
  </si>
  <si>
    <t>Molecular Biology – Selected topics L</t>
  </si>
  <si>
    <t>fehtudmb17em</t>
  </si>
  <si>
    <t>Protein Science L</t>
  </si>
  <si>
    <t>Kovács Mihály</t>
  </si>
  <si>
    <t>molbakmb17em</t>
  </si>
  <si>
    <t>Trends in classical and molecular bacteriology L</t>
  </si>
  <si>
    <t>Márialigeti Károly</t>
  </si>
  <si>
    <t>ferimmmb17em</t>
  </si>
  <si>
    <t>Infectional Immunology L</t>
  </si>
  <si>
    <t>Bajtay Zsuzsa</t>
  </si>
  <si>
    <t>immpatmb17em</t>
  </si>
  <si>
    <t>Immunopathology L</t>
  </si>
  <si>
    <t>directional elective subjects – 30 credits</t>
  </si>
  <si>
    <t>At least 10 credits must be obtained from the mandatory or directional elective subjects of this specialisation. The rest of the credits can be obtained from any subjects of the other specialisations. At least 4 credits out of the total 30 cr. must be from practice courses.</t>
  </si>
  <si>
    <t>rendb2mb17em</t>
  </si>
  <si>
    <t>Systems and Omics Biology II. L</t>
  </si>
  <si>
    <t>motfehmb17em</t>
  </si>
  <si>
    <t>Motor Proteins L</t>
  </si>
  <si>
    <t>Kovács Mikály</t>
  </si>
  <si>
    <t>fizbikmb17em</t>
  </si>
  <si>
    <t>Physical Biochemistry L</t>
  </si>
  <si>
    <t>Kardos József</t>
  </si>
  <si>
    <t>sejjelmb17em</t>
  </si>
  <si>
    <t>Molecular logic of cellular signaling L</t>
  </si>
  <si>
    <t>Reményi Attila (MTA TTK)</t>
  </si>
  <si>
    <t>fehfizmb17lm</t>
  </si>
  <si>
    <t>Biophysical Techniques to Study Protein Structure, Stability and Interactions PR</t>
  </si>
  <si>
    <t>fehbnfmb17gm</t>
  </si>
  <si>
    <t>Practical Protein Bioinformatics PR</t>
  </si>
  <si>
    <t>Dosztányi Zsuzsanna</t>
  </si>
  <si>
    <t>baktaxmb17em</t>
  </si>
  <si>
    <t>Classical and molecular bacterial taxonomy L</t>
  </si>
  <si>
    <t>Tóth Erika</t>
  </si>
  <si>
    <t>baktaxmb17lm</t>
  </si>
  <si>
    <t>Bacterial taxonomy and virus diagnostic PR</t>
  </si>
  <si>
    <t>kvemikmb17em</t>
  </si>
  <si>
    <t>Microbiology of environmental protection  L</t>
  </si>
  <si>
    <t>gmolbimb17em</t>
  </si>
  <si>
    <t>Molecular biology of fungi L</t>
  </si>
  <si>
    <t>Kovács M. Gábor</t>
  </si>
  <si>
    <t>algolomb17em</t>
  </si>
  <si>
    <t>Phycology L</t>
  </si>
  <si>
    <t>protismb17em</t>
  </si>
  <si>
    <t>Protistology  L</t>
  </si>
  <si>
    <t>Török Júlia</t>
  </si>
  <si>
    <t>total number of credits of the directional elective subjects</t>
  </si>
  <si>
    <t>number of credits to obtain from the directional elective subjects</t>
  </si>
  <si>
    <t>number of credits of the specialisation (without the general, elective and thesis work subjects!)</t>
  </si>
  <si>
    <t>number of subjects of the specialisation (without the general, elective and thesis work subjects!)</t>
  </si>
  <si>
    <t>##</t>
  </si>
  <si>
    <t>(Irányítottan választható blokk)</t>
  </si>
  <si>
    <r>
      <t xml:space="preserve">Plant Biology   specialisation </t>
    </r>
    <r>
      <rPr>
        <sz val="12"/>
        <rFont val="Arial"/>
        <family val="2"/>
        <charset val="238"/>
      </rPr>
      <t>coordinator:</t>
    </r>
    <r>
      <rPr>
        <b/>
        <sz val="12"/>
        <rFont val="Arial"/>
        <family val="2"/>
        <charset val="238"/>
      </rPr>
      <t xml:space="preserve"> Solti Ádám </t>
    </r>
  </si>
  <si>
    <t>Plant Biology specialisation (56 credits)</t>
  </si>
  <si>
    <t>kisnprnb17lm</t>
  </si>
  <si>
    <t>Plant biology research project PR</t>
  </si>
  <si>
    <t>Parádi István</t>
  </si>
  <si>
    <t>nszapbnb17em</t>
  </si>
  <si>
    <t>Sexual plant reproduction L</t>
  </si>
  <si>
    <t>Kristóf Zoltán</t>
  </si>
  <si>
    <t>nfotobnb17em</t>
  </si>
  <si>
    <t>Photobiology of plants L</t>
  </si>
  <si>
    <t>Solti Ádám</t>
  </si>
  <si>
    <t>nstresnb17em</t>
  </si>
  <si>
    <t>Plant Stress Biology L</t>
  </si>
  <si>
    <t>Rudnóy Szabolcs</t>
  </si>
  <si>
    <t>felmi1nb17em</t>
  </si>
  <si>
    <t>Light and electron microscopy I. L</t>
  </si>
  <si>
    <t>molnovnb17lm</t>
  </si>
  <si>
    <t>Molecular plant biology (laboratory project work) PR</t>
  </si>
  <si>
    <t>Tamás László</t>
  </si>
  <si>
    <t>novmiknb17em</t>
  </si>
  <si>
    <t>Plant-microbe interactions L</t>
  </si>
  <si>
    <t>iranovnb17gm</t>
  </si>
  <si>
    <t>Trends in plant science seminary PR</t>
  </si>
  <si>
    <t>Fodor Ferenc</t>
  </si>
  <si>
    <t>nmolornb18em</t>
  </si>
  <si>
    <t>Molecular organography of plants L</t>
  </si>
  <si>
    <t>Bóka Károly</t>
  </si>
  <si>
    <t>nghatonb17em</t>
  </si>
  <si>
    <t>Bioactive ingredients of plants and fungi L</t>
  </si>
  <si>
    <t>mamgy2nb17gm</t>
  </si>
  <si>
    <t>nmolbinb17em</t>
  </si>
  <si>
    <t>Plant Molecular Biology L</t>
  </si>
  <si>
    <t>nsejtbnb17em</t>
  </si>
  <si>
    <t>Plant cell biology L</t>
  </si>
  <si>
    <t>hasznbnb17em</t>
  </si>
  <si>
    <t>Biology of crops L</t>
  </si>
  <si>
    <t>Solymosi Katalin</t>
  </si>
  <si>
    <t>tropofnb17em</t>
  </si>
  <si>
    <t>Ecophysiology of tropical forests L</t>
  </si>
  <si>
    <t>szaraznb17em</t>
  </si>
  <si>
    <t>Ecophysiology of drought L</t>
  </si>
  <si>
    <t>gomeltnb17em</t>
  </si>
  <si>
    <t>Physiology of fungi L</t>
  </si>
  <si>
    <t>Bratek Zoltán</t>
  </si>
  <si>
    <t>novtranb17em</t>
  </si>
  <si>
    <t>Plant transformation methods and transgenic plants L</t>
  </si>
  <si>
    <t>kisternb17gm</t>
  </si>
  <si>
    <t>Experimental design and data evaluation in plant molecular biology PR</t>
  </si>
  <si>
    <t>fluominb17em</t>
  </si>
  <si>
    <t>Fluorescence microscopy L</t>
  </si>
  <si>
    <t>Vági Pál</t>
  </si>
  <si>
    <t>fluominb17gm</t>
  </si>
  <si>
    <t>Fluorescence microscopy PR</t>
  </si>
  <si>
    <t>nszovenb17em</t>
  </si>
  <si>
    <t>Plant Cell and Tissue Culture L</t>
  </si>
  <si>
    <t>Preininger Éva</t>
  </si>
  <si>
    <t>nszovenb17gm</t>
  </si>
  <si>
    <t>Plant Cell and Tissue Culture PR</t>
  </si>
  <si>
    <t>novionnb17em</t>
  </si>
  <si>
    <t>Plant ionomics L</t>
  </si>
  <si>
    <t>novionnb17lm</t>
  </si>
  <si>
    <t>Plant ionomics PR</t>
  </si>
  <si>
    <t>almikonb17gm</t>
  </si>
  <si>
    <t>Applied mycology PR</t>
  </si>
  <si>
    <t>tvaktunb17gm</t>
  </si>
  <si>
    <t>Actual Problems in the Environment Protection PR</t>
  </si>
  <si>
    <t>pubangnb17gm</t>
  </si>
  <si>
    <t>Writing Scientific Papers in English PR</t>
  </si>
  <si>
    <t>Böddi Béla</t>
  </si>
  <si>
    <t>novmiknb17gm</t>
  </si>
  <si>
    <t>Plant-microbe interactions PR</t>
  </si>
  <si>
    <t>nghatonb17lm</t>
  </si>
  <si>
    <t>Bioactive ingredients of plants and fungi PR</t>
  </si>
  <si>
    <t>Boldizsár Imre</t>
  </si>
  <si>
    <t>felmi3nb17lm</t>
  </si>
  <si>
    <t>Light and electron microscopy II. PR</t>
  </si>
  <si>
    <t>gelelfnb17lm</t>
  </si>
  <si>
    <t>Application of gel electrophoresis in plant biology PR</t>
  </si>
  <si>
    <r>
      <t>Ecology, Evolution-and Conservation Biology specialisation coordinator</t>
    </r>
    <r>
      <rPr>
        <sz val="12"/>
        <rFont val="Arial"/>
        <family val="2"/>
        <charset val="238"/>
      </rPr>
      <t>:</t>
    </r>
    <r>
      <rPr>
        <b/>
        <sz val="12"/>
        <rFont val="Arial"/>
        <family val="2"/>
        <charset val="238"/>
      </rPr>
      <t xml:space="preserve"> Müller Viktor </t>
    </r>
  </si>
  <si>
    <t>Ecology, Evolution-and Conservation Biology specialisation (56 credits)</t>
  </si>
  <si>
    <t>mandatory subjects - 4 credits</t>
  </si>
  <si>
    <t>mamgy2sb17gm</t>
  </si>
  <si>
    <t>Advanced Methodology II. Pr.</t>
  </si>
  <si>
    <t>Müller Viktor</t>
  </si>
  <si>
    <t>mandatory elective subjects – 52 credits</t>
  </si>
  <si>
    <t>At least 30 credits must be chosen from the mandatory elective subjects of the specialisation. The rest of the credits can be obtained from any subjects of the other specialisations. Out of the 52 credits at least 14 credits must be obtained from practice courses.</t>
  </si>
  <si>
    <t>nagyevsb17em</t>
  </si>
  <si>
    <t>The major transitions in evolution L</t>
  </si>
  <si>
    <t>Scheuring István</t>
  </si>
  <si>
    <t>etologsb17em</t>
  </si>
  <si>
    <t>Ethology L</t>
  </si>
  <si>
    <t>Pongrácz Péter</t>
  </si>
  <si>
    <t>konzbisb17em</t>
  </si>
  <si>
    <t>Conservation biology L</t>
  </si>
  <si>
    <t>Standovár Tibor</t>
  </si>
  <si>
    <t>matmb1sb17em</t>
  </si>
  <si>
    <t>Mathematical modelling in biology I. L</t>
  </si>
  <si>
    <t>Szilágyi András</t>
  </si>
  <si>
    <t>molbimsb17lm</t>
  </si>
  <si>
    <t>Molecular methods in supraindividual biology PR</t>
  </si>
  <si>
    <t>Rosivall Balázs</t>
  </si>
  <si>
    <t>okologsb17em</t>
  </si>
  <si>
    <t>Ecology L</t>
  </si>
  <si>
    <t>okogy1sb17tm</t>
  </si>
  <si>
    <t>Ecology practicals I. PR</t>
  </si>
  <si>
    <t>Kalapos Tibor</t>
  </si>
  <si>
    <t>okogy2sb17lm</t>
  </si>
  <si>
    <t>Ecology practicals II. PR</t>
  </si>
  <si>
    <t>adevo1sb17em</t>
  </si>
  <si>
    <t>Adaptive evolution I. L</t>
  </si>
  <si>
    <t>Herczeg Gábor</t>
  </si>
  <si>
    <t>adevo2sb17sm</t>
  </si>
  <si>
    <t>Adaptive evolution II. PR</t>
  </si>
  <si>
    <t>alketosb17em</t>
  </si>
  <si>
    <t>Applied ethology and animal welfare L</t>
  </si>
  <si>
    <t>evotorsb17em</t>
  </si>
  <si>
    <t>Reconstructing evolutionary history from molecular sequences L</t>
  </si>
  <si>
    <t>Szöllősi Gergely</t>
  </si>
  <si>
    <t>elmokosb17em</t>
  </si>
  <si>
    <t>Theory-based ecology L</t>
  </si>
  <si>
    <t>Pásztor Erzsébet</t>
  </si>
  <si>
    <t>elmokosb17sm</t>
  </si>
  <si>
    <t>Theory-based ecology PR</t>
  </si>
  <si>
    <t>etovissb17lm</t>
  </si>
  <si>
    <t>Practicals in ethology and behavioural ecology PR</t>
  </si>
  <si>
    <t>Pogány Ákos</t>
  </si>
  <si>
    <t>evojatsb17em</t>
  </si>
  <si>
    <t>Evolutionary game theory L</t>
  </si>
  <si>
    <t>gyepoksb17em</t>
  </si>
  <si>
    <t>Grassland Ecology L</t>
  </si>
  <si>
    <t>intbiosb17em</t>
  </si>
  <si>
    <t>Integrative biology L</t>
  </si>
  <si>
    <t>Kun Ádám</t>
  </si>
  <si>
    <t>koevolsb17sm</t>
  </si>
  <si>
    <t>Coevolution PR</t>
  </si>
  <si>
    <t>kogneusb17em</t>
  </si>
  <si>
    <t>Cognitive and neuroethology L</t>
  </si>
  <si>
    <t>matmb2sb17em</t>
  </si>
  <si>
    <t>Mathematical modelling in biology II. L</t>
  </si>
  <si>
    <t>rendmosb17em</t>
  </si>
  <si>
    <t>Models of Systems Biology L</t>
  </si>
  <si>
    <t>Szathmáry Eörs</t>
  </si>
  <si>
    <t>szammosb17gm</t>
  </si>
  <si>
    <t>Computer modelling in biology PR</t>
  </si>
  <si>
    <t>szoctasb17em</t>
  </si>
  <si>
    <t>Social learning L</t>
  </si>
  <si>
    <t>valhidsb17em</t>
  </si>
  <si>
    <t>Selected chapters from hydrobiology L</t>
  </si>
  <si>
    <t>Török Júlia Katalin</t>
  </si>
  <si>
    <t>visokosb17em</t>
  </si>
  <si>
    <t>Behavioural Ecology L</t>
  </si>
  <si>
    <t>Török János</t>
  </si>
  <si>
    <r>
      <t xml:space="preserve">Bioinformatics   specialisation </t>
    </r>
    <r>
      <rPr>
        <sz val="12"/>
        <rFont val="Arial"/>
        <family val="2"/>
        <charset val="238"/>
      </rPr>
      <t>coordinator:</t>
    </r>
    <r>
      <rPr>
        <b/>
        <sz val="12"/>
        <rFont val="Arial"/>
        <family val="2"/>
        <charset val="238"/>
      </rPr>
      <t xml:space="preserve"> Kacskovics Imre</t>
    </r>
  </si>
  <si>
    <t>Bioinformatics specialisation (56 credits)</t>
  </si>
  <si>
    <t>mandatory subjects  - 32 credits</t>
  </si>
  <si>
    <t>pytbioib19lm</t>
  </si>
  <si>
    <t>PYTHON programming for biologists</t>
  </si>
  <si>
    <t>Kozsik Tamás</t>
  </si>
  <si>
    <t>compalib19lm</t>
  </si>
  <si>
    <t>Computational Biology Algorithms</t>
  </si>
  <si>
    <t>s</t>
  </si>
  <si>
    <t>anomicib19lm</t>
  </si>
  <si>
    <t>Analysis of Omics Data</t>
  </si>
  <si>
    <t>w</t>
  </si>
  <si>
    <t>Bioinformatics L</t>
  </si>
  <si>
    <t>strubiib19vm</t>
  </si>
  <si>
    <t>Structural bioinformatics</t>
  </si>
  <si>
    <t>Gáspári Zoltán</t>
  </si>
  <si>
    <t>mamgy2bi19gm</t>
  </si>
  <si>
    <t>mandatory elective subjects – 24 credits</t>
  </si>
  <si>
    <t>12 credits must be obtained from the practical courses.</t>
  </si>
  <si>
    <t>advrprib19gm</t>
  </si>
  <si>
    <t>Advanced R programming for biologists</t>
  </si>
  <si>
    <t>Kaposi Ambrus</t>
  </si>
  <si>
    <t>phygenib19vm</t>
  </si>
  <si>
    <t>Phylogenetics</t>
  </si>
  <si>
    <t>sembioib19gm</t>
  </si>
  <si>
    <t>Seminars in bioinformatics</t>
  </si>
  <si>
    <t>dsexplorf17vm</t>
  </si>
  <si>
    <t>Data Exploration and Visualization</t>
  </si>
  <si>
    <t>Visontai Dávid</t>
  </si>
  <si>
    <t>dsminingf17vm</t>
  </si>
  <si>
    <t>Data Mining and Machine Learning</t>
  </si>
  <si>
    <t>Csabai István</t>
  </si>
  <si>
    <t>dsmodelsf17vm</t>
  </si>
  <si>
    <t>Data Models and Databases in Science</t>
  </si>
  <si>
    <t>Kiss Attila Elemér</t>
  </si>
  <si>
    <t>Elective subjects (6 credits) - Can be obtained from the mandatory elective subjects of this or any other specializations as well</t>
  </si>
  <si>
    <t/>
  </si>
  <si>
    <t>követelmémy</t>
  </si>
  <si>
    <t>Tárgyköveletmény</t>
  </si>
  <si>
    <t>Előadás</t>
  </si>
  <si>
    <t>Gyakorlat</t>
  </si>
  <si>
    <t>Labor</t>
  </si>
  <si>
    <t>Kötelező</t>
  </si>
  <si>
    <t>aláírás (2)</t>
  </si>
  <si>
    <t>Kötelezően választható</t>
  </si>
  <si>
    <t>gyakorlati jegy (2)</t>
  </si>
  <si>
    <t>Szeminárium</t>
  </si>
  <si>
    <t>Szakdolgozati konzultáció</t>
  </si>
  <si>
    <t>Szabadon választható</t>
  </si>
  <si>
    <t>gyakorlati jegy (3)</t>
  </si>
  <si>
    <t>gyakorlati jegy (5)</t>
  </si>
  <si>
    <t>kollokvium (5)</t>
  </si>
  <si>
    <t>C/D típusú kollokvium (5)</t>
  </si>
  <si>
    <t>Szigorlat (5)</t>
  </si>
  <si>
    <t>beszámoló (3)</t>
  </si>
  <si>
    <t>mandatory elective subjects – 19 credits</t>
  </si>
  <si>
    <t>mandatory subjects  - 14 credits</t>
  </si>
  <si>
    <t>directional elective subjects – 23 credits</t>
  </si>
  <si>
    <t>Neuroscience and Human Biology specialisation            specialisation coordinator: Schlett Katalin</t>
  </si>
  <si>
    <t xml:space="preserve">At least 8 credits out of the total 23 credit must be from laboratory courses. At least 16 credits must be obtained from the mandatory or directional elective subjects of this specialisation. </t>
  </si>
  <si>
    <r>
      <t>Molecular, Immun- and Microbiology specialisation coordinator</t>
    </r>
    <r>
      <rPr>
        <sz val="12"/>
        <rFont val="Arial"/>
        <family val="2"/>
        <charset val="238"/>
      </rPr>
      <t>:</t>
    </r>
    <r>
      <rPr>
        <b/>
        <sz val="12"/>
        <rFont val="Arial"/>
        <family val="2"/>
        <charset val="238"/>
      </rPr>
      <t xml:space="preserve"> Józsi Mihály </t>
    </r>
  </si>
  <si>
    <t>Molecular Genetics, Cell- and Developmental Biology specialisation coordinator Vellai Tibor</t>
  </si>
  <si>
    <t>Methods on cell biology PR</t>
  </si>
  <si>
    <t>Advanced Drosophila Genetics 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</si>
</sst>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2" formatCode="0;;;@"/>
  </numFmts>
  <fonts count="58" x14ac:knownFonts="1">
    <font>
      <sz val="10"/>
      <name val="Arial"/>
      <family val="2"/>
      <charset val="238"/>
    </font>
    <font>
      <b/>
      <sz val="10"/>
      <name val="Arial"/>
      <family val="2"/>
      <charset val="238"/>
    </font>
    <font>
      <sz val="11"/>
      <name val="Arial"/>
      <family val="2"/>
      <charset val="238"/>
    </font>
    <font>
      <b/>
      <sz val="11"/>
      <name val="Arial"/>
      <family val="2"/>
      <charset val="238"/>
    </font>
    <font>
      <b/>
      <sz val="12"/>
      <name val="Arial"/>
      <family val="2"/>
      <charset val="238"/>
    </font>
    <font>
      <b/>
      <sz val="6"/>
      <name val="Arial"/>
      <family val="2"/>
      <charset val="238"/>
    </font>
    <font>
      <sz val="11"/>
      <name val="Calibri"/>
      <family val="2"/>
      <charset val="238"/>
    </font>
    <font>
      <sz val="10"/>
      <name val="Calibri"/>
      <family val="2"/>
      <charset val="238"/>
    </font>
    <font>
      <i/>
      <sz val="10"/>
      <name val="Arial"/>
      <family val="2"/>
      <charset val="238"/>
    </font>
    <font>
      <i/>
      <sz val="11"/>
      <name val="Arial"/>
      <family val="2"/>
      <charset val="238"/>
    </font>
    <font>
      <i/>
      <sz val="11"/>
      <name val="Calibri"/>
      <family val="2"/>
      <charset val="238"/>
    </font>
    <font>
      <sz val="20"/>
      <name val="Arial"/>
      <family val="2"/>
      <charset val="238"/>
    </font>
    <font>
      <b/>
      <sz val="11"/>
      <name val="Calibri"/>
      <family val="2"/>
      <charset val="238"/>
    </font>
    <font>
      <strike/>
      <sz val="11"/>
      <name val="Calibri"/>
      <family val="2"/>
      <charset val="238"/>
    </font>
    <font>
      <b/>
      <strike/>
      <sz val="11"/>
      <name val="Calibri"/>
      <family val="2"/>
      <charset val="238"/>
    </font>
    <font>
      <b/>
      <sz val="9"/>
      <name val="Arial"/>
      <family val="2"/>
      <charset val="238"/>
    </font>
    <font>
      <sz val="9"/>
      <name val="Arial"/>
      <family val="2"/>
      <charset val="238"/>
    </font>
    <font>
      <sz val="8"/>
      <name val="Arial"/>
      <family val="2"/>
      <charset val="238"/>
    </font>
    <font>
      <b/>
      <sz val="8"/>
      <name val="Calibri"/>
      <family val="2"/>
      <charset val="238"/>
    </font>
    <font>
      <sz val="12"/>
      <name val="Arial"/>
      <family val="2"/>
      <charset val="238"/>
    </font>
    <font>
      <sz val="20"/>
      <name val="Calibri"/>
      <family val="2"/>
      <charset val="238"/>
    </font>
    <font>
      <b/>
      <sz val="10"/>
      <name val="Calibri"/>
      <family val="2"/>
      <charset val="238"/>
    </font>
    <font>
      <sz val="10"/>
      <name val="Arial"/>
      <family val="2"/>
      <charset val="238"/>
    </font>
    <font>
      <sz val="11"/>
      <color rgb="FF000000"/>
      <name val="Calibri"/>
      <family val="2"/>
      <charset val="238"/>
    </font>
    <font>
      <b/>
      <sz val="11"/>
      <color rgb="FFC0504D"/>
      <name val="Arial"/>
      <family val="2"/>
      <charset val="238"/>
    </font>
    <font>
      <b/>
      <sz val="10"/>
      <color rgb="FFC0504D"/>
      <name val="Arial"/>
      <family val="2"/>
      <charset val="238"/>
    </font>
    <font>
      <sz val="11"/>
      <color rgb="FFC0504D"/>
      <name val="Arial"/>
      <family val="2"/>
      <charset val="238"/>
    </font>
    <font>
      <b/>
      <sz val="11"/>
      <color rgb="FF4F81BD"/>
      <name val="Arial"/>
      <family val="2"/>
      <charset val="238"/>
    </font>
    <font>
      <b/>
      <sz val="10"/>
      <color rgb="FF4F81BD"/>
      <name val="Arial"/>
      <family val="2"/>
      <charset val="238"/>
    </font>
    <font>
      <sz val="11"/>
      <color rgb="FF4F81BD"/>
      <name val="Arial"/>
      <family val="2"/>
      <charset val="238"/>
    </font>
    <font>
      <b/>
      <sz val="11"/>
      <color rgb="FFE46C0A"/>
      <name val="Arial"/>
      <family val="2"/>
      <charset val="238"/>
    </font>
    <font>
      <b/>
      <sz val="10"/>
      <color rgb="FFE46C0A"/>
      <name val="Arial"/>
      <family val="2"/>
      <charset val="238"/>
    </font>
    <font>
      <sz val="11"/>
      <color rgb="FFE46C0A"/>
      <name val="Arial"/>
      <family val="2"/>
      <charset val="238"/>
    </font>
    <font>
      <b/>
      <sz val="10"/>
      <color rgb="FFFF0000"/>
      <name val="Arial"/>
      <family val="2"/>
      <charset val="238"/>
    </font>
    <font>
      <b/>
      <sz val="11"/>
      <color rgb="FF000000"/>
      <name val="Calibri"/>
      <family val="2"/>
      <charset val="238"/>
    </font>
    <font>
      <i/>
      <sz val="11"/>
      <color rgb="FF000000"/>
      <name val="Calibri"/>
      <family val="2"/>
      <charset val="238"/>
    </font>
    <font>
      <i/>
      <sz val="11"/>
      <color rgb="FFE46C0A"/>
      <name val="Calibri"/>
      <family val="2"/>
      <charset val="238"/>
    </font>
    <font>
      <i/>
      <sz val="11"/>
      <color rgb="FFC0504D"/>
      <name val="Calibri"/>
      <family val="2"/>
      <charset val="238"/>
    </font>
    <font>
      <i/>
      <sz val="11"/>
      <color rgb="FF4F81BD"/>
      <name val="Calibri"/>
      <family val="2"/>
      <charset val="238"/>
    </font>
    <font>
      <sz val="11"/>
      <color rgb="FF222222"/>
      <name val="Calibri"/>
      <family val="2"/>
      <charset val="238"/>
    </font>
    <font>
      <sz val="10"/>
      <color rgb="FF4F81BD"/>
      <name val="Arial"/>
      <family val="2"/>
      <charset val="238"/>
    </font>
    <font>
      <b/>
      <sz val="9"/>
      <color rgb="FFE46C0A"/>
      <name val="Arial"/>
      <family val="2"/>
      <charset val="238"/>
    </font>
    <font>
      <sz val="11"/>
      <color rgb="FF4F81BD"/>
      <name val="Calibri"/>
      <family val="2"/>
      <charset val="238"/>
    </font>
    <font>
      <b/>
      <sz val="11"/>
      <color rgb="FFE46C0A"/>
      <name val="Calibri"/>
      <family val="2"/>
      <charset val="238"/>
    </font>
    <font>
      <sz val="11"/>
      <color rgb="FF254061"/>
      <name val="Calibri"/>
      <family val="2"/>
      <charset val="238"/>
    </font>
    <font>
      <sz val="11"/>
      <color rgb="FFE46C0A"/>
      <name val="Calibri"/>
      <family val="2"/>
      <charset val="238"/>
    </font>
    <font>
      <strike/>
      <sz val="11"/>
      <color rgb="FFFF0000"/>
      <name val="Calibri"/>
      <family val="2"/>
      <charset val="238"/>
    </font>
    <font>
      <i/>
      <strike/>
      <sz val="11"/>
      <color rgb="FFFF0000"/>
      <name val="Calibri"/>
      <family val="2"/>
      <charset val="238"/>
    </font>
    <font>
      <sz val="11"/>
      <color rgb="FFFF0000"/>
      <name val="Calibri"/>
      <family val="2"/>
      <charset val="238"/>
    </font>
    <font>
      <b/>
      <strike/>
      <sz val="11"/>
      <color rgb="FFFF0000"/>
      <name val="Calibri"/>
      <family val="2"/>
      <charset val="238"/>
    </font>
    <font>
      <b/>
      <sz val="9"/>
      <color rgb="FF4F81BD"/>
      <name val="Arial"/>
      <family val="2"/>
      <charset val="238"/>
    </font>
    <font>
      <i/>
      <sz val="11"/>
      <color rgb="FFE46C0A"/>
      <name val="Arial"/>
      <family val="2"/>
      <charset val="238"/>
    </font>
    <font>
      <i/>
      <sz val="11"/>
      <color rgb="FFC0504D"/>
      <name val="Arial"/>
      <family val="2"/>
      <charset val="238"/>
    </font>
    <font>
      <i/>
      <sz val="11"/>
      <color rgb="FF4F81BD"/>
      <name val="Arial"/>
      <family val="2"/>
      <charset val="238"/>
    </font>
    <font>
      <b/>
      <sz val="11"/>
      <color rgb="FFC0504D"/>
      <name val="Calibri"/>
      <family val="2"/>
      <charset val="238"/>
    </font>
    <font>
      <b/>
      <sz val="11"/>
      <color rgb="FF4F81BD"/>
      <name val="Calibri"/>
      <family val="2"/>
      <charset val="238"/>
    </font>
    <font>
      <b/>
      <sz val="9"/>
      <color rgb="FFC0504D"/>
      <name val="Arial"/>
      <family val="2"/>
      <charset val="238"/>
    </font>
    <font>
      <sz val="11"/>
      <color rgb="FFC0504D"/>
      <name val="Calibri"/>
      <family val="2"/>
      <charset val="238"/>
    </font>
  </fonts>
  <fills count="10">
    <fill>
      <patternFill patternType="none"/>
    </fill>
    <fill>
      <patternFill patternType="gray125"/>
    </fill>
    <fill>
      <patternFill patternType="solid">
        <fgColor rgb="FFD9D9D9"/>
        <bgColor rgb="FFD7E4BD"/>
      </patternFill>
    </fill>
    <fill>
      <patternFill patternType="solid">
        <fgColor rgb="FFFFFFFF"/>
        <bgColor rgb="FFF2F2F2"/>
      </patternFill>
    </fill>
    <fill>
      <patternFill patternType="solid">
        <fgColor rgb="FFF2F2F2"/>
        <bgColor rgb="FFEBF1DE"/>
      </patternFill>
    </fill>
    <fill>
      <patternFill patternType="solid">
        <fgColor rgb="FFEBF1DE"/>
        <bgColor rgb="FFF2F2F2"/>
      </patternFill>
    </fill>
    <fill>
      <patternFill patternType="solid">
        <fgColor rgb="FFD7E4BD"/>
        <bgColor rgb="FFD9D9D9"/>
      </patternFill>
    </fill>
    <fill>
      <patternFill patternType="solid">
        <fgColor theme="0"/>
        <bgColor indexed="64"/>
      </patternFill>
    </fill>
    <fill>
      <patternFill patternType="solid">
        <fgColor theme="0"/>
        <bgColor rgb="FFC0C0C0"/>
      </patternFill>
    </fill>
    <fill>
      <patternFill patternType="solid">
        <fgColor theme="0"/>
        <bgColor rgb="FFF2F2F2"/>
      </patternFill>
    </fill>
  </fills>
  <borders count="4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double">
        <color indexed="64"/>
      </top>
      <bottom style="thin">
        <color indexed="64"/>
      </bottom>
      <diagonal/>
    </border>
    <border>
      <left/>
      <right style="medium">
        <color indexed="64"/>
      </right>
      <top/>
      <bottom/>
      <diagonal/>
    </border>
    <border>
      <left style="thick">
        <color indexed="64"/>
      </left>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top/>
      <bottom style="thin">
        <color indexed="64"/>
      </bottom>
      <diagonal/>
    </border>
    <border>
      <left/>
      <right style="medium">
        <color indexed="64"/>
      </right>
      <top style="double">
        <color indexed="64"/>
      </top>
      <bottom style="thin">
        <color indexed="64"/>
      </bottom>
      <diagonal/>
    </border>
  </borders>
  <cellStyleXfs count="2">
    <xf numFmtId="0" fontId="0" fillId="0" borderId="0"/>
    <xf numFmtId="0" fontId="23" fillId="0" borderId="0"/>
  </cellStyleXfs>
  <cellXfs count="627">
    <xf numFmtId="0" fontId="0" fillId="0" borderId="0" xfId="0"/>
    <xf numFmtId="0" fontId="0" fillId="0" borderId="0" xfId="0" applyFont="1" applyAlignment="1">
      <alignment horizontal="center"/>
    </xf>
    <xf numFmtId="0" fontId="0" fillId="0" borderId="0" xfId="0" applyFont="1"/>
    <xf numFmtId="0" fontId="1" fillId="0" borderId="0" xfId="0" applyFont="1" applyAlignment="1">
      <alignment horizontal="center"/>
    </xf>
    <xf numFmtId="0" fontId="2" fillId="0" borderId="0" xfId="0" applyFont="1" applyAlignment="1">
      <alignment horizontal="center"/>
    </xf>
    <xf numFmtId="0" fontId="0" fillId="0" borderId="0" xfId="0" applyFont="1" applyAlignment="1">
      <alignment horizontal="left" indent="1"/>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horizontal="left" indent="1"/>
    </xf>
    <xf numFmtId="0" fontId="2" fillId="0" borderId="0" xfId="0" applyFont="1"/>
    <xf numFmtId="0" fontId="1" fillId="0" borderId="1" xfId="0" applyFont="1" applyBorder="1" applyAlignment="1">
      <alignment horizontal="center"/>
    </xf>
    <xf numFmtId="0" fontId="1" fillId="0" borderId="2" xfId="0" applyFont="1" applyBorder="1" applyAlignment="1">
      <alignment horizontal="center"/>
    </xf>
    <xf numFmtId="0" fontId="1" fillId="2" borderId="3" xfId="1" applyFont="1" applyFill="1" applyBorder="1" applyAlignment="1">
      <alignment horizontal="left" vertical="center"/>
    </xf>
    <xf numFmtId="0" fontId="1" fillId="2" borderId="4" xfId="0" applyFont="1" applyFill="1" applyBorder="1" applyAlignment="1">
      <alignment horizontal="center" vertical="center"/>
    </xf>
    <xf numFmtId="0" fontId="2"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0" fillId="0" borderId="0" xfId="0" applyFont="1" applyAlignment="1">
      <alignment vertical="center"/>
    </xf>
    <xf numFmtId="0" fontId="6" fillId="3" borderId="3" xfId="0" applyFont="1" applyFill="1" applyBorder="1" applyAlignment="1">
      <alignment vertical="center"/>
    </xf>
    <xf numFmtId="0" fontId="23" fillId="0" borderId="2" xfId="0" applyFont="1" applyBorder="1" applyAlignment="1">
      <alignment horizontal="left"/>
    </xf>
    <xf numFmtId="0" fontId="1" fillId="0" borderId="1" xfId="0" applyFont="1" applyBorder="1" applyAlignment="1">
      <alignment horizontal="center" vertical="center"/>
    </xf>
    <xf numFmtId="0" fontId="1" fillId="3" borderId="2" xfId="0" applyFont="1" applyFill="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2" fillId="0" borderId="1" xfId="0" applyFont="1" applyBorder="1" applyAlignment="1">
      <alignment horizontal="center" vertical="center"/>
    </xf>
    <xf numFmtId="0" fontId="6" fillId="3" borderId="2" xfId="0" applyFont="1" applyFill="1" applyBorder="1" applyAlignment="1">
      <alignment vertical="center"/>
    </xf>
    <xf numFmtId="0" fontId="6" fillId="0" borderId="7" xfId="1" applyFont="1" applyBorder="1" applyAlignment="1">
      <alignment horizontal="left" vertical="center"/>
    </xf>
    <xf numFmtId="0" fontId="6" fillId="0" borderId="1" xfId="1" applyFont="1" applyBorder="1" applyAlignment="1">
      <alignment horizontal="left" vertical="center"/>
    </xf>
    <xf numFmtId="0" fontId="1" fillId="3" borderId="7" xfId="0" applyFont="1" applyFill="1" applyBorder="1" applyAlignment="1">
      <alignment horizontal="center" vertical="center"/>
    </xf>
    <xf numFmtId="0" fontId="1" fillId="3" borderId="1" xfId="0" applyFont="1" applyFill="1" applyBorder="1" applyAlignment="1">
      <alignment horizontal="center" vertical="center"/>
    </xf>
    <xf numFmtId="0" fontId="7" fillId="3" borderId="5" xfId="0" applyFont="1" applyFill="1" applyBorder="1" applyAlignment="1">
      <alignment vertical="center"/>
    </xf>
    <xf numFmtId="0" fontId="1" fillId="0" borderId="7" xfId="1" applyFont="1" applyBorder="1" applyAlignment="1">
      <alignment horizontal="left" vertical="center"/>
    </xf>
    <xf numFmtId="0" fontId="1" fillId="0" borderId="1" xfId="1" applyFont="1" applyBorder="1" applyAlignment="1">
      <alignment horizontal="left" vertical="center"/>
    </xf>
    <xf numFmtId="0" fontId="24" fillId="4" borderId="8" xfId="1" applyFont="1" applyFill="1" applyBorder="1" applyAlignment="1" applyProtection="1">
      <alignment vertical="center"/>
    </xf>
    <xf numFmtId="172" fontId="25" fillId="4" borderId="2" xfId="0" applyNumberFormat="1" applyFont="1" applyFill="1" applyBorder="1" applyAlignment="1">
      <alignment horizontal="center" vertical="center"/>
    </xf>
    <xf numFmtId="172" fontId="25" fillId="4" borderId="7" xfId="0" applyNumberFormat="1" applyFont="1" applyFill="1" applyBorder="1" applyAlignment="1">
      <alignment horizontal="center" vertical="center"/>
    </xf>
    <xf numFmtId="0" fontId="26" fillId="4" borderId="4" xfId="0" applyFont="1" applyFill="1" applyBorder="1" applyAlignment="1">
      <alignment horizontal="center" vertical="center"/>
    </xf>
    <xf numFmtId="0" fontId="27" fillId="4" borderId="8" xfId="1" applyFont="1" applyFill="1" applyBorder="1" applyAlignment="1" applyProtection="1">
      <alignment vertical="center"/>
    </xf>
    <xf numFmtId="172" fontId="28" fillId="4" borderId="2" xfId="0" applyNumberFormat="1" applyFont="1" applyFill="1" applyBorder="1" applyAlignment="1">
      <alignment horizontal="center" vertical="center"/>
    </xf>
    <xf numFmtId="172" fontId="28" fillId="4" borderId="7" xfId="0" applyNumberFormat="1" applyFont="1" applyFill="1" applyBorder="1" applyAlignment="1">
      <alignment horizontal="center" vertical="center"/>
    </xf>
    <xf numFmtId="0" fontId="29" fillId="4" borderId="4" xfId="0" applyFont="1" applyFill="1" applyBorder="1" applyAlignment="1">
      <alignment horizontal="center" vertical="center"/>
    </xf>
    <xf numFmtId="0" fontId="30" fillId="4" borderId="8" xfId="1" applyFont="1" applyFill="1" applyBorder="1" applyAlignment="1" applyProtection="1">
      <alignment vertical="center"/>
    </xf>
    <xf numFmtId="172" fontId="31" fillId="4" borderId="2" xfId="0" applyNumberFormat="1" applyFont="1" applyFill="1" applyBorder="1" applyAlignment="1">
      <alignment horizontal="center" vertical="center"/>
    </xf>
    <xf numFmtId="172" fontId="31" fillId="4" borderId="7" xfId="0" applyNumberFormat="1" applyFont="1" applyFill="1" applyBorder="1" applyAlignment="1">
      <alignment horizontal="center" vertical="center"/>
    </xf>
    <xf numFmtId="0" fontId="32" fillId="4" borderId="4" xfId="0" applyFont="1" applyFill="1" applyBorder="1" applyAlignment="1">
      <alignment horizontal="center" vertical="center"/>
    </xf>
    <xf numFmtId="0" fontId="6" fillId="0" borderId="2" xfId="0" applyFont="1" applyBorder="1" applyAlignment="1">
      <alignment horizontal="left"/>
    </xf>
    <xf numFmtId="0" fontId="0" fillId="0" borderId="7" xfId="1" applyFont="1" applyBorder="1" applyAlignment="1">
      <alignment horizontal="center" vertical="center"/>
    </xf>
    <xf numFmtId="0" fontId="0" fillId="0" borderId="1" xfId="1" applyFont="1" applyBorder="1" applyAlignment="1">
      <alignment horizontal="center" vertical="center"/>
    </xf>
    <xf numFmtId="0" fontId="1" fillId="0" borderId="7" xfId="1" applyFont="1" applyBorder="1" applyAlignment="1">
      <alignment horizontal="center" vertical="center"/>
    </xf>
    <xf numFmtId="0" fontId="1" fillId="0" borderId="1" xfId="1" applyFont="1" applyBorder="1" applyAlignment="1">
      <alignment horizontal="center" vertical="center"/>
    </xf>
    <xf numFmtId="0" fontId="7" fillId="0" borderId="5" xfId="0" applyFont="1" applyBorder="1" applyAlignment="1">
      <alignment vertical="center"/>
    </xf>
    <xf numFmtId="0" fontId="8" fillId="3" borderId="2" xfId="0" applyFont="1" applyFill="1" applyBorder="1" applyAlignment="1">
      <alignment horizontal="center" vertical="center"/>
    </xf>
    <xf numFmtId="0" fontId="8" fillId="0" borderId="7" xfId="1" applyFont="1" applyBorder="1" applyAlignment="1">
      <alignment horizontal="center" vertical="center"/>
    </xf>
    <xf numFmtId="0" fontId="8" fillId="0" borderId="1" xfId="1" applyFont="1" applyBorder="1" applyAlignment="1">
      <alignment horizontal="center" vertical="center"/>
    </xf>
    <xf numFmtId="0" fontId="6" fillId="0" borderId="3" xfId="0" applyFont="1" applyBorder="1" applyAlignment="1">
      <alignment horizontal="left" vertical="center"/>
    </xf>
    <xf numFmtId="172" fontId="25" fillId="4" borderId="1" xfId="0" applyNumberFormat="1" applyFont="1" applyFill="1" applyBorder="1" applyAlignment="1">
      <alignment horizontal="center" vertical="center"/>
    </xf>
    <xf numFmtId="172" fontId="28" fillId="4" borderId="1" xfId="0" applyNumberFormat="1" applyFont="1" applyFill="1" applyBorder="1" applyAlignment="1">
      <alignment horizontal="center" vertical="center"/>
    </xf>
    <xf numFmtId="172" fontId="31" fillId="4" borderId="1" xfId="0" applyNumberFormat="1" applyFont="1" applyFill="1" applyBorder="1" applyAlignment="1">
      <alignment horizontal="center" vertical="center"/>
    </xf>
    <xf numFmtId="0" fontId="31" fillId="0" borderId="3" xfId="1" applyFont="1" applyBorder="1" applyAlignment="1">
      <alignment horizontal="right" vertical="center"/>
    </xf>
    <xf numFmtId="0" fontId="31" fillId="0" borderId="5" xfId="1" applyFont="1" applyBorder="1" applyAlignment="1">
      <alignment horizontal="right" vertical="center"/>
    </xf>
    <xf numFmtId="172" fontId="31" fillId="0" borderId="1" xfId="0" applyNumberFormat="1" applyFont="1" applyBorder="1" applyAlignment="1">
      <alignment horizontal="center" vertical="center"/>
    </xf>
    <xf numFmtId="172" fontId="31" fillId="0" borderId="2" xfId="0" applyNumberFormat="1" applyFont="1" applyBorder="1" applyAlignment="1">
      <alignment horizontal="center" vertical="center"/>
    </xf>
    <xf numFmtId="172" fontId="31" fillId="0" borderId="7" xfId="0" applyNumberFormat="1" applyFont="1" applyBorder="1" applyAlignment="1">
      <alignment horizontal="center" vertical="center"/>
    </xf>
    <xf numFmtId="0" fontId="31" fillId="0" borderId="2" xfId="0" applyFont="1" applyBorder="1" applyAlignment="1">
      <alignment horizontal="center" vertical="center"/>
    </xf>
    <xf numFmtId="0" fontId="31" fillId="0" borderId="6" xfId="0" applyFont="1" applyBorder="1" applyAlignment="1">
      <alignment horizontal="center" vertical="center"/>
    </xf>
    <xf numFmtId="0" fontId="31" fillId="0" borderId="5" xfId="0" applyFont="1" applyBorder="1" applyAlignment="1">
      <alignment horizontal="center" vertical="center"/>
    </xf>
    <xf numFmtId="0" fontId="32" fillId="0" borderId="4" xfId="0"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left" vertical="center" indent="1"/>
    </xf>
    <xf numFmtId="0" fontId="1" fillId="2" borderId="9" xfId="0" applyFont="1" applyFill="1" applyBorder="1" applyAlignment="1">
      <alignment horizontal="center" vertical="center"/>
    </xf>
    <xf numFmtId="0" fontId="1" fillId="3" borderId="4" xfId="1" applyFont="1" applyFill="1" applyBorder="1" applyAlignment="1">
      <alignment horizontal="left" vertical="center"/>
    </xf>
    <xf numFmtId="0" fontId="1" fillId="3" borderId="5" xfId="1" applyFont="1" applyFill="1" applyBorder="1" applyAlignment="1">
      <alignment horizontal="left" vertical="center"/>
    </xf>
    <xf numFmtId="0" fontId="1" fillId="3" borderId="4"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5" xfId="0" applyFont="1" applyFill="1" applyBorder="1" applyAlignment="1">
      <alignment horizontal="center" vertical="center"/>
    </xf>
    <xf numFmtId="0" fontId="2" fillId="0" borderId="4" xfId="0" applyFont="1" applyBorder="1" applyAlignment="1">
      <alignment horizontal="center" vertical="center"/>
    </xf>
    <xf numFmtId="172" fontId="1" fillId="0" borderId="2" xfId="0" applyNumberFormat="1" applyFont="1" applyBorder="1" applyAlignment="1">
      <alignment horizontal="center" vertical="center"/>
    </xf>
    <xf numFmtId="172" fontId="1" fillId="0" borderId="7" xfId="0" applyNumberFormat="1" applyFont="1" applyBorder="1" applyAlignment="1">
      <alignment horizontal="center" vertical="center"/>
    </xf>
    <xf numFmtId="0" fontId="1" fillId="2" borderId="5" xfId="0" applyFont="1" applyFill="1" applyBorder="1" applyAlignment="1">
      <alignment horizontal="left" vertical="center" indent="1"/>
    </xf>
    <xf numFmtId="0" fontId="6" fillId="0" borderId="3" xfId="1" applyFont="1" applyBorder="1" applyAlignment="1">
      <alignment vertical="center"/>
    </xf>
    <xf numFmtId="0" fontId="6" fillId="0" borderId="5" xfId="1" applyFont="1" applyBorder="1" applyAlignment="1">
      <alignment horizontal="left" vertical="center"/>
    </xf>
    <xf numFmtId="172" fontId="1" fillId="0" borderId="1" xfId="0" applyNumberFormat="1" applyFont="1" applyBorder="1" applyAlignment="1">
      <alignment horizontal="center" vertical="center"/>
    </xf>
    <xf numFmtId="0" fontId="1" fillId="0" borderId="7" xfId="0" applyFont="1" applyBorder="1" applyAlignment="1">
      <alignment horizontal="center" vertical="center"/>
    </xf>
    <xf numFmtId="0" fontId="9" fillId="0" borderId="1" xfId="0" applyFont="1" applyBorder="1" applyAlignment="1">
      <alignment horizontal="center" vertical="center"/>
    </xf>
    <xf numFmtId="0" fontId="10" fillId="0" borderId="2" xfId="1" applyFont="1" applyBorder="1" applyAlignment="1">
      <alignment vertical="center"/>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31" fillId="0" borderId="0" xfId="1" applyFont="1" applyBorder="1" applyAlignment="1">
      <alignment horizontal="right" vertical="center"/>
    </xf>
    <xf numFmtId="172" fontId="31" fillId="0" borderId="0" xfId="0" applyNumberFormat="1" applyFont="1" applyBorder="1" applyAlignment="1">
      <alignment horizontal="center" vertical="center"/>
    </xf>
    <xf numFmtId="0" fontId="32" fillId="0" borderId="0"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indent="1"/>
    </xf>
    <xf numFmtId="0" fontId="33" fillId="0" borderId="0" xfId="0" applyFont="1" applyAlignment="1">
      <alignment horizontal="center" vertical="center"/>
    </xf>
    <xf numFmtId="0" fontId="0" fillId="0" borderId="0" xfId="0" applyFont="1" applyAlignment="1">
      <alignment horizontal="left"/>
    </xf>
    <xf numFmtId="0" fontId="33" fillId="0" borderId="0" xfId="0" applyFont="1" applyAlignment="1">
      <alignment horizontal="center"/>
    </xf>
    <xf numFmtId="0" fontId="1" fillId="0" borderId="0" xfId="0" applyFont="1" applyAlignment="1">
      <alignment horizontal="left"/>
    </xf>
    <xf numFmtId="0" fontId="8" fillId="0" borderId="0" xfId="0" applyFont="1" applyAlignment="1">
      <alignment horizontal="left"/>
    </xf>
    <xf numFmtId="0" fontId="10" fillId="0" borderId="0" xfId="0" applyFont="1" applyAlignment="1">
      <alignment horizontal="center" vertical="center"/>
    </xf>
    <xf numFmtId="0" fontId="6" fillId="0" borderId="0" xfId="0" applyFont="1" applyAlignment="1">
      <alignment vertical="center"/>
    </xf>
    <xf numFmtId="0" fontId="11" fillId="0" borderId="0" xfId="0" applyFont="1" applyBorder="1" applyAlignment="1">
      <alignment horizontal="center" vertical="center"/>
    </xf>
    <xf numFmtId="0" fontId="10" fillId="2" borderId="4" xfId="0" applyFont="1" applyFill="1" applyBorder="1" applyAlignment="1">
      <alignment horizontal="center" vertical="center"/>
    </xf>
    <xf numFmtId="0" fontId="23" fillId="0" borderId="6" xfId="0" applyFont="1" applyBorder="1" applyAlignment="1">
      <alignment vertical="center"/>
    </xf>
    <xf numFmtId="0" fontId="23" fillId="0" borderId="6" xfId="0" applyFont="1" applyBorder="1" applyAlignment="1">
      <alignment horizontal="left"/>
    </xf>
    <xf numFmtId="0" fontId="34" fillId="0" borderId="1" xfId="0" applyFont="1" applyBorder="1" applyAlignment="1">
      <alignment horizontal="center"/>
    </xf>
    <xf numFmtId="0" fontId="34" fillId="0" borderId="2" xfId="0" applyFont="1" applyBorder="1" applyAlignment="1">
      <alignment horizontal="center"/>
    </xf>
    <xf numFmtId="0" fontId="34" fillId="0" borderId="7" xfId="0" applyFont="1" applyBorder="1" applyAlignment="1">
      <alignment horizontal="center"/>
    </xf>
    <xf numFmtId="0" fontId="34" fillId="0" borderId="6" xfId="0" applyFont="1" applyBorder="1" applyAlignment="1">
      <alignment horizontal="center"/>
    </xf>
    <xf numFmtId="0" fontId="34" fillId="0" borderId="3" xfId="0" applyFont="1" applyBorder="1" applyAlignment="1">
      <alignment horizontal="center"/>
    </xf>
    <xf numFmtId="0" fontId="23" fillId="0" borderId="1" xfId="0" applyFont="1" applyBorder="1" applyAlignment="1">
      <alignment horizontal="center" vertical="center"/>
    </xf>
    <xf numFmtId="0" fontId="23" fillId="0" borderId="2" xfId="0" applyFont="1" applyBorder="1" applyAlignment="1"/>
    <xf numFmtId="0" fontId="23" fillId="0" borderId="7" xfId="0" applyFont="1" applyBorder="1" applyAlignment="1"/>
    <xf numFmtId="0" fontId="23" fillId="0" borderId="1" xfId="0" applyFont="1" applyBorder="1" applyAlignment="1"/>
    <xf numFmtId="0" fontId="23" fillId="0" borderId="3" xfId="0" applyFont="1" applyBorder="1" applyAlignment="1">
      <alignment vertical="center"/>
    </xf>
    <xf numFmtId="0" fontId="35" fillId="0" borderId="1" xfId="0" applyFont="1" applyBorder="1" applyAlignment="1">
      <alignment horizontal="center" vertical="center"/>
    </xf>
    <xf numFmtId="0" fontId="0" fillId="3" borderId="2" xfId="0" applyFont="1" applyFill="1" applyBorder="1" applyAlignment="1">
      <alignment horizontal="center" vertical="center"/>
    </xf>
    <xf numFmtId="0" fontId="23" fillId="0" borderId="7" xfId="0" applyFont="1" applyBorder="1" applyAlignment="1">
      <alignment horizontal="center"/>
    </xf>
    <xf numFmtId="0" fontId="23" fillId="0" borderId="1" xfId="0" applyFont="1" applyBorder="1" applyAlignment="1">
      <alignment horizontal="center"/>
    </xf>
    <xf numFmtId="0" fontId="36" fillId="4" borderId="4" xfId="0" applyFont="1" applyFill="1" applyBorder="1" applyAlignment="1">
      <alignment horizontal="center" vertical="center"/>
    </xf>
    <xf numFmtId="0" fontId="23" fillId="0" borderId="6" xfId="0" applyFont="1" applyBorder="1" applyAlignment="1"/>
    <xf numFmtId="172" fontId="31" fillId="4" borderId="10" xfId="0" applyNumberFormat="1" applyFont="1" applyFill="1" applyBorder="1" applyAlignment="1">
      <alignment horizontal="center" vertical="center"/>
    </xf>
    <xf numFmtId="172" fontId="25" fillId="5" borderId="11" xfId="0" applyNumberFormat="1" applyFont="1" applyFill="1" applyBorder="1" applyAlignment="1">
      <alignment horizontal="center" vertical="center"/>
    </xf>
    <xf numFmtId="172" fontId="25" fillId="5" borderId="12" xfId="0" applyNumberFormat="1" applyFont="1" applyFill="1" applyBorder="1" applyAlignment="1">
      <alignment horizontal="center" vertical="center"/>
    </xf>
    <xf numFmtId="172" fontId="25" fillId="5" borderId="13" xfId="0" applyNumberFormat="1" applyFont="1" applyFill="1" applyBorder="1" applyAlignment="1">
      <alignment horizontal="center" vertical="center"/>
    </xf>
    <xf numFmtId="0" fontId="37" fillId="0" borderId="4" xfId="0" applyFont="1" applyBorder="1" applyAlignment="1">
      <alignment horizontal="center" vertical="center"/>
    </xf>
    <xf numFmtId="172" fontId="28" fillId="5" borderId="1" xfId="0" applyNumberFormat="1" applyFont="1" applyFill="1" applyBorder="1" applyAlignment="1">
      <alignment horizontal="center" vertical="center"/>
    </xf>
    <xf numFmtId="172" fontId="28" fillId="5" borderId="2" xfId="0" applyNumberFormat="1" applyFont="1" applyFill="1" applyBorder="1" applyAlignment="1">
      <alignment horizontal="center" vertical="center"/>
    </xf>
    <xf numFmtId="172" fontId="28" fillId="5" borderId="7" xfId="0" applyNumberFormat="1" applyFont="1" applyFill="1" applyBorder="1" applyAlignment="1">
      <alignment horizontal="center" vertical="center"/>
    </xf>
    <xf numFmtId="0" fontId="38" fillId="0" borderId="4" xfId="0" applyFont="1" applyBorder="1" applyAlignment="1">
      <alignment horizontal="center" vertical="center"/>
    </xf>
    <xf numFmtId="172" fontId="31" fillId="5" borderId="14" xfId="0" applyNumberFormat="1" applyFont="1" applyFill="1" applyBorder="1" applyAlignment="1">
      <alignment horizontal="center" vertical="center"/>
    </xf>
    <xf numFmtId="172" fontId="31" fillId="5" borderId="10" xfId="0" applyNumberFormat="1" applyFont="1" applyFill="1" applyBorder="1" applyAlignment="1">
      <alignment horizontal="center" vertical="center"/>
    </xf>
    <xf numFmtId="172" fontId="31" fillId="5" borderId="15" xfId="0" applyNumberFormat="1" applyFont="1" applyFill="1" applyBorder="1" applyAlignment="1">
      <alignment horizontal="center" vertical="center"/>
    </xf>
    <xf numFmtId="0" fontId="36" fillId="0" borderId="4" xfId="0" applyFont="1" applyBorder="1" applyAlignment="1">
      <alignment horizontal="center" vertical="center"/>
    </xf>
    <xf numFmtId="0" fontId="36" fillId="2" borderId="4" xfId="0" applyFont="1" applyFill="1" applyBorder="1" applyAlignment="1">
      <alignment horizontal="center" vertical="center"/>
    </xf>
    <xf numFmtId="0" fontId="1" fillId="2" borderId="4" xfId="1" applyFont="1" applyFill="1" applyBorder="1" applyAlignment="1">
      <alignment horizontal="left" vertical="center" indent="1"/>
    </xf>
    <xf numFmtId="0" fontId="0" fillId="2" borderId="9" xfId="0" applyFont="1" applyFill="1" applyBorder="1" applyAlignment="1">
      <alignment horizontal="center" vertical="center"/>
    </xf>
    <xf numFmtId="0" fontId="12" fillId="2" borderId="9" xfId="0" applyFont="1" applyFill="1" applyBorder="1" applyAlignment="1">
      <alignment vertical="center"/>
    </xf>
    <xf numFmtId="0" fontId="10" fillId="0" borderId="1" xfId="0" applyFont="1" applyBorder="1" applyAlignment="1">
      <alignment horizontal="center" vertical="center"/>
    </xf>
    <xf numFmtId="0" fontId="13" fillId="0" borderId="2" xfId="0" applyFont="1" applyBorder="1" applyAlignment="1">
      <alignment vertical="center"/>
    </xf>
    <xf numFmtId="0" fontId="14" fillId="0" borderId="7" xfId="1" applyFont="1" applyBorder="1" applyAlignment="1">
      <alignment vertical="center"/>
    </xf>
    <xf numFmtId="0" fontId="14" fillId="0" borderId="1" xfId="1" applyFont="1" applyBorder="1" applyAlignment="1">
      <alignment vertical="center"/>
    </xf>
    <xf numFmtId="0" fontId="6" fillId="0" borderId="3" xfId="0" applyFont="1" applyBorder="1" applyAlignment="1">
      <alignment vertical="center"/>
    </xf>
    <xf numFmtId="0" fontId="10" fillId="3" borderId="2" xfId="0" applyFont="1" applyFill="1" applyBorder="1" applyAlignment="1">
      <alignment vertical="center"/>
    </xf>
    <xf numFmtId="0" fontId="10" fillId="0" borderId="7" xfId="1" applyFont="1" applyBorder="1" applyAlignment="1">
      <alignment vertical="center"/>
    </xf>
    <xf numFmtId="0" fontId="10" fillId="0" borderId="1" xfId="1" applyFont="1" applyBorder="1" applyAlignment="1">
      <alignment vertical="center"/>
    </xf>
    <xf numFmtId="0" fontId="1" fillId="2" borderId="4" xfId="1" applyFont="1" applyFill="1" applyBorder="1" applyAlignment="1">
      <alignment horizontal="left" vertical="top" wrapText="1"/>
    </xf>
    <xf numFmtId="0" fontId="1" fillId="2" borderId="9" xfId="0" applyFont="1" applyFill="1" applyBorder="1" applyAlignment="1">
      <alignment vertical="center"/>
    </xf>
    <xf numFmtId="0" fontId="1" fillId="2" borderId="5" xfId="0" applyFont="1" applyFill="1" applyBorder="1" applyAlignment="1">
      <alignment vertical="center"/>
    </xf>
    <xf numFmtId="0" fontId="0" fillId="3" borderId="2" xfId="0" applyFont="1" applyFill="1" applyBorder="1" applyAlignment="1">
      <alignment vertical="center"/>
    </xf>
    <xf numFmtId="0" fontId="6" fillId="0" borderId="7" xfId="1" applyFont="1" applyBorder="1" applyAlignment="1">
      <alignment horizontal="center" vertical="center"/>
    </xf>
    <xf numFmtId="0" fontId="6" fillId="0" borderId="1" xfId="1" applyFont="1" applyBorder="1" applyAlignment="1">
      <alignment horizontal="center" vertical="center"/>
    </xf>
    <xf numFmtId="0" fontId="23" fillId="0" borderId="3" xfId="0" applyFont="1" applyBorder="1" applyAlignment="1">
      <alignment horizontal="left"/>
    </xf>
    <xf numFmtId="0" fontId="1" fillId="0" borderId="8" xfId="0" applyFont="1" applyBorder="1" applyAlignment="1">
      <alignment horizontal="center" vertical="center"/>
    </xf>
    <xf numFmtId="0" fontId="6" fillId="3" borderId="7" xfId="0" applyFont="1" applyFill="1" applyBorder="1" applyAlignment="1">
      <alignment vertical="center"/>
    </xf>
    <xf numFmtId="0" fontId="6" fillId="0" borderId="3" xfId="0" applyFont="1" applyBorder="1" applyAlignment="1">
      <alignment horizontal="left"/>
    </xf>
    <xf numFmtId="0" fontId="1" fillId="0" borderId="8"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 fillId="0" borderId="3" xfId="0" applyFont="1" applyBorder="1" applyAlignment="1">
      <alignment horizontal="center"/>
    </xf>
    <xf numFmtId="0" fontId="0" fillId="0" borderId="2" xfId="0" applyFont="1" applyBorder="1" applyAlignment="1">
      <alignment horizontal="center"/>
    </xf>
    <xf numFmtId="0" fontId="0" fillId="0" borderId="7" xfId="0" applyFont="1" applyBorder="1" applyAlignment="1">
      <alignment horizontal="center"/>
    </xf>
    <xf numFmtId="0" fontId="0" fillId="0" borderId="1" xfId="0" applyFont="1" applyBorder="1" applyAlignment="1">
      <alignment horizontal="center"/>
    </xf>
    <xf numFmtId="0" fontId="6" fillId="0" borderId="7" xfId="0" applyFont="1" applyBorder="1" applyAlignment="1">
      <alignment vertical="center"/>
    </xf>
    <xf numFmtId="0" fontId="23" fillId="0" borderId="3" xfId="0" applyFont="1" applyBorder="1"/>
    <xf numFmtId="0" fontId="23" fillId="0" borderId="3" xfId="0" applyFont="1" applyBorder="1" applyAlignment="1">
      <alignment vertical="center" wrapText="1"/>
    </xf>
    <xf numFmtId="0" fontId="23" fillId="3" borderId="3" xfId="0" applyFont="1" applyFill="1" applyBorder="1"/>
    <xf numFmtId="0" fontId="39" fillId="0" borderId="3" xfId="0" applyFont="1" applyBorder="1" applyAlignment="1">
      <alignment vertical="center"/>
    </xf>
    <xf numFmtId="0" fontId="6" fillId="0" borderId="7" xfId="1" applyFont="1" applyBorder="1" applyAlignment="1">
      <alignment vertical="center"/>
    </xf>
    <xf numFmtId="0" fontId="39" fillId="0" borderId="3" xfId="0" applyFont="1" applyBorder="1"/>
    <xf numFmtId="0" fontId="0" fillId="0" borderId="2" xfId="0" applyFont="1" applyBorder="1" applyAlignment="1">
      <alignment horizontal="center" vertical="center"/>
    </xf>
    <xf numFmtId="0" fontId="6" fillId="0" borderId="3" xfId="0" applyFont="1" applyBorder="1"/>
    <xf numFmtId="0" fontId="8" fillId="3" borderId="3" xfId="1" applyFont="1" applyFill="1" applyBorder="1" applyAlignment="1">
      <alignment horizontal="right" vertical="center"/>
    </xf>
    <xf numFmtId="0" fontId="8" fillId="3" borderId="5" xfId="1" applyFont="1" applyFill="1" applyBorder="1" applyAlignment="1">
      <alignment horizontal="right" vertical="center"/>
    </xf>
    <xf numFmtId="172" fontId="8" fillId="3" borderId="2" xfId="0" applyNumberFormat="1" applyFont="1" applyFill="1" applyBorder="1" applyAlignment="1">
      <alignment horizontal="center" vertical="center"/>
    </xf>
    <xf numFmtId="0" fontId="10" fillId="3" borderId="9" xfId="0" applyFont="1" applyFill="1" applyBorder="1" applyAlignment="1">
      <alignment horizontal="center" vertical="center"/>
    </xf>
    <xf numFmtId="0" fontId="0" fillId="3" borderId="9" xfId="0" applyFont="1" applyFill="1" applyBorder="1" applyAlignment="1">
      <alignment horizontal="center" vertical="center"/>
    </xf>
    <xf numFmtId="0" fontId="8" fillId="3" borderId="9" xfId="0" applyFont="1" applyFill="1" applyBorder="1" applyAlignment="1">
      <alignment horizontal="center" vertical="center"/>
    </xf>
    <xf numFmtId="0" fontId="10" fillId="3" borderId="5" xfId="0" applyFont="1" applyFill="1" applyBorder="1" applyAlignment="1">
      <alignment vertical="center"/>
    </xf>
    <xf numFmtId="0" fontId="8" fillId="3" borderId="0" xfId="0" applyFont="1" applyFill="1" applyAlignment="1">
      <alignment vertical="center"/>
    </xf>
    <xf numFmtId="0" fontId="28" fillId="4" borderId="4" xfId="1" applyFont="1" applyFill="1" applyBorder="1" applyAlignment="1">
      <alignment horizontal="left" vertical="center" indent="1"/>
    </xf>
    <xf numFmtId="0" fontId="28" fillId="4" borderId="5" xfId="1" applyFont="1" applyFill="1" applyBorder="1" applyAlignment="1">
      <alignment horizontal="right" vertical="center" indent="1"/>
    </xf>
    <xf numFmtId="0" fontId="28" fillId="4" borderId="1" xfId="0" applyFont="1" applyFill="1" applyBorder="1" applyAlignment="1">
      <alignment horizontal="center" vertical="center"/>
    </xf>
    <xf numFmtId="0" fontId="28" fillId="4" borderId="2" xfId="0" applyFont="1" applyFill="1" applyBorder="1" applyAlignment="1">
      <alignment horizontal="center" vertical="center"/>
    </xf>
    <xf numFmtId="0" fontId="28" fillId="4" borderId="7" xfId="0" applyFont="1" applyFill="1" applyBorder="1" applyAlignment="1">
      <alignment horizontal="center" vertical="center"/>
    </xf>
    <xf numFmtId="0" fontId="40" fillId="0" borderId="0" xfId="0" applyFont="1" applyAlignment="1">
      <alignment vertical="center"/>
    </xf>
    <xf numFmtId="0" fontId="1" fillId="0" borderId="3" xfId="1" applyFont="1" applyBorder="1" applyAlignment="1">
      <alignment horizontal="right" vertical="center"/>
    </xf>
    <xf numFmtId="0" fontId="10" fillId="0" borderId="5" xfId="1" applyFont="1" applyBorder="1" applyAlignment="1">
      <alignment horizontal="left" vertical="center"/>
    </xf>
    <xf numFmtId="0" fontId="12" fillId="0" borderId="3" xfId="0" applyFont="1" applyBorder="1" applyAlignment="1">
      <alignment vertical="center"/>
    </xf>
    <xf numFmtId="0" fontId="6" fillId="0" borderId="5" xfId="1" applyFont="1" applyBorder="1" applyAlignment="1">
      <alignment vertical="center"/>
    </xf>
    <xf numFmtId="0" fontId="1" fillId="0" borderId="2" xfId="1" applyFont="1" applyBorder="1" applyAlignment="1">
      <alignment horizontal="left" vertical="center"/>
    </xf>
    <xf numFmtId="0" fontId="1" fillId="0" borderId="2" xfId="1" applyFont="1" applyBorder="1" applyAlignment="1">
      <alignment horizontal="center" vertical="center"/>
    </xf>
    <xf numFmtId="0" fontId="1" fillId="0" borderId="5" xfId="1" applyFont="1" applyBorder="1" applyAlignment="1">
      <alignment horizontal="center" vertical="center"/>
    </xf>
    <xf numFmtId="0" fontId="6" fillId="3" borderId="5" xfId="0" applyFont="1" applyFill="1" applyBorder="1" applyAlignment="1">
      <alignment vertical="center"/>
    </xf>
    <xf numFmtId="0" fontId="6" fillId="0" borderId="16" xfId="1" applyFont="1" applyBorder="1" applyAlignment="1">
      <alignment horizontal="left" vertical="center"/>
    </xf>
    <xf numFmtId="0" fontId="1" fillId="0" borderId="17" xfId="1" applyFont="1" applyBorder="1" applyAlignment="1">
      <alignment horizontal="left" vertical="center"/>
    </xf>
    <xf numFmtId="0" fontId="1" fillId="0" borderId="18" xfId="1" applyFont="1" applyBorder="1" applyAlignment="1">
      <alignment horizontal="left" vertical="center"/>
    </xf>
    <xf numFmtId="0" fontId="1" fillId="0" borderId="19" xfId="1" applyFont="1" applyBorder="1" applyAlignment="1">
      <alignment horizontal="left" vertical="center"/>
    </xf>
    <xf numFmtId="0" fontId="1" fillId="0" borderId="18" xfId="1" applyFont="1" applyBorder="1" applyAlignment="1">
      <alignment horizontal="center" vertical="center"/>
    </xf>
    <xf numFmtId="0" fontId="1" fillId="0" borderId="16" xfId="1" applyFont="1" applyBorder="1" applyAlignment="1">
      <alignment horizontal="center" vertical="center"/>
    </xf>
    <xf numFmtId="0" fontId="28" fillId="6" borderId="20" xfId="1" applyFont="1" applyFill="1" applyBorder="1" applyAlignment="1">
      <alignment horizontal="right" vertical="center"/>
    </xf>
    <xf numFmtId="0" fontId="28" fillId="6" borderId="21" xfId="1" applyFont="1" applyFill="1" applyBorder="1" applyAlignment="1">
      <alignment horizontal="right" vertical="center" wrapText="1" indent="1"/>
    </xf>
    <xf numFmtId="172" fontId="28" fillId="6" borderId="11" xfId="0" applyNumberFormat="1" applyFont="1" applyFill="1" applyBorder="1" applyAlignment="1">
      <alignment horizontal="center" vertical="center"/>
    </xf>
    <xf numFmtId="172" fontId="28" fillId="6" borderId="12" xfId="0" applyNumberFormat="1" applyFont="1" applyFill="1" applyBorder="1" applyAlignment="1">
      <alignment horizontal="center" vertical="center"/>
    </xf>
    <xf numFmtId="172" fontId="28" fillId="6" borderId="13" xfId="0" applyNumberFormat="1" applyFont="1" applyFill="1" applyBorder="1" applyAlignment="1">
      <alignment horizontal="center" vertical="center"/>
    </xf>
    <xf numFmtId="0" fontId="10" fillId="0" borderId="22" xfId="0" applyFont="1" applyBorder="1" applyAlignment="1">
      <alignment vertical="center"/>
    </xf>
    <xf numFmtId="0" fontId="16" fillId="0" borderId="22" xfId="0" applyFont="1" applyBorder="1" applyAlignment="1">
      <alignment vertical="center"/>
    </xf>
    <xf numFmtId="0" fontId="15" fillId="0" borderId="22" xfId="0" applyFont="1" applyBorder="1" applyAlignment="1">
      <alignment vertical="center"/>
    </xf>
    <xf numFmtId="0" fontId="12" fillId="0" borderId="22" xfId="0" applyFont="1" applyBorder="1" applyAlignment="1">
      <alignment vertical="center" wrapText="1"/>
    </xf>
    <xf numFmtId="0" fontId="28" fillId="6" borderId="6" xfId="1" applyFont="1" applyFill="1" applyBorder="1" applyAlignment="1">
      <alignment horizontal="right" vertical="center"/>
    </xf>
    <xf numFmtId="0" fontId="28" fillId="6" borderId="3" xfId="1" applyFont="1" applyFill="1" applyBorder="1" applyAlignment="1">
      <alignment horizontal="right" vertical="center" wrapText="1" indent="1"/>
    </xf>
    <xf numFmtId="172" fontId="28" fillId="6" borderId="1" xfId="0" applyNumberFormat="1" applyFont="1" applyFill="1" applyBorder="1" applyAlignment="1">
      <alignment horizontal="center" vertical="center"/>
    </xf>
    <xf numFmtId="172" fontId="28" fillId="6" borderId="2" xfId="0" applyNumberFormat="1" applyFont="1" applyFill="1" applyBorder="1" applyAlignment="1">
      <alignment horizontal="center" vertical="center"/>
    </xf>
    <xf numFmtId="172" fontId="28" fillId="6" borderId="18" xfId="0" applyNumberFormat="1" applyFont="1" applyFill="1" applyBorder="1" applyAlignment="1">
      <alignment horizontal="center" vertical="center"/>
    </xf>
    <xf numFmtId="172" fontId="28" fillId="6" borderId="7" xfId="0" applyNumberFormat="1" applyFont="1" applyFill="1" applyBorder="1" applyAlignment="1">
      <alignment horizontal="center" vertical="center"/>
    </xf>
    <xf numFmtId="0" fontId="10" fillId="0" borderId="0" xfId="0" applyFont="1" applyBorder="1" applyAlignment="1">
      <alignment vertical="center"/>
    </xf>
    <xf numFmtId="0" fontId="16" fillId="0" borderId="0" xfId="0" applyFont="1" applyBorder="1" applyAlignment="1">
      <alignment vertical="center"/>
    </xf>
    <xf numFmtId="0" fontId="15" fillId="0" borderId="0" xfId="0" applyFont="1" applyBorder="1" applyAlignment="1">
      <alignment vertical="center"/>
    </xf>
    <xf numFmtId="0" fontId="12" fillId="0" borderId="0" xfId="0" applyFont="1" applyBorder="1" applyAlignment="1">
      <alignment vertical="center" wrapText="1"/>
    </xf>
    <xf numFmtId="0" fontId="28" fillId="6" borderId="23" xfId="1" applyFont="1" applyFill="1" applyBorder="1" applyAlignment="1">
      <alignment horizontal="right" vertical="center"/>
    </xf>
    <xf numFmtId="0" fontId="28" fillId="6" borderId="24" xfId="1" applyFont="1" applyFill="1" applyBorder="1" applyAlignment="1">
      <alignment horizontal="right" vertical="center" wrapText="1" indent="1"/>
    </xf>
    <xf numFmtId="172" fontId="28" fillId="6" borderId="14" xfId="0" applyNumberFormat="1" applyFont="1" applyFill="1" applyBorder="1" applyAlignment="1">
      <alignment horizontal="center" vertical="center"/>
    </xf>
    <xf numFmtId="172" fontId="28" fillId="6" borderId="10" xfId="0" applyNumberFormat="1" applyFont="1" applyFill="1" applyBorder="1" applyAlignment="1">
      <alignment horizontal="center" vertical="center"/>
    </xf>
    <xf numFmtId="172" fontId="28" fillId="6" borderId="15" xfId="0" applyNumberFormat="1" applyFont="1" applyFill="1" applyBorder="1" applyAlignment="1">
      <alignment horizontal="center" vertical="center"/>
    </xf>
    <xf numFmtId="0" fontId="28" fillId="2" borderId="25" xfId="1" applyFont="1" applyFill="1" applyBorder="1" applyAlignment="1">
      <alignment horizontal="right" vertical="center"/>
    </xf>
    <xf numFmtId="0" fontId="28" fillId="2" borderId="26" xfId="1" applyFont="1" applyFill="1" applyBorder="1" applyAlignment="1">
      <alignment horizontal="right" vertical="center" wrapText="1" indent="1"/>
    </xf>
    <xf numFmtId="172" fontId="28" fillId="2" borderId="27" xfId="0" applyNumberFormat="1" applyFont="1" applyFill="1" applyBorder="1" applyAlignment="1">
      <alignment horizontal="center" vertical="center"/>
    </xf>
    <xf numFmtId="172" fontId="28" fillId="2" borderId="28" xfId="0" applyNumberFormat="1" applyFont="1" applyFill="1" applyBorder="1" applyAlignment="1">
      <alignment horizontal="center" vertical="center"/>
    </xf>
    <xf numFmtId="172" fontId="28" fillId="2" borderId="29" xfId="0" applyNumberFormat="1" applyFont="1" applyFill="1" applyBorder="1" applyAlignment="1">
      <alignment horizontal="center" vertical="center"/>
    </xf>
    <xf numFmtId="172" fontId="28" fillId="2" borderId="30" xfId="0" applyNumberFormat="1" applyFont="1" applyFill="1" applyBorder="1" applyAlignment="1">
      <alignment horizontal="center" vertical="center"/>
    </xf>
    <xf numFmtId="0" fontId="28" fillId="0" borderId="0" xfId="1" applyFont="1" applyBorder="1" applyAlignment="1">
      <alignment horizontal="right" vertical="center" wrapText="1" indent="1"/>
    </xf>
    <xf numFmtId="0" fontId="33" fillId="0" borderId="0" xfId="1" applyFont="1" applyBorder="1" applyAlignment="1">
      <alignment horizontal="center"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41" fillId="0" borderId="0" xfId="0" applyFont="1" applyBorder="1" applyAlignment="1">
      <alignment horizontal="center" vertical="center"/>
    </xf>
    <xf numFmtId="0" fontId="36" fillId="0" borderId="0" xfId="0" applyFont="1" applyBorder="1" applyAlignment="1">
      <alignment horizontal="left" vertical="center"/>
    </xf>
    <xf numFmtId="0" fontId="0" fillId="0" borderId="0" xfId="1" applyFont="1" applyBorder="1" applyAlignment="1">
      <alignment vertical="center"/>
    </xf>
    <xf numFmtId="0" fontId="1" fillId="0" borderId="0" xfId="0" applyFont="1" applyAlignment="1">
      <alignment horizontal="right"/>
    </xf>
    <xf numFmtId="0" fontId="16" fillId="0" borderId="0" xfId="0" applyFont="1" applyBorder="1" applyAlignment="1">
      <alignment horizontal="center" vertical="center"/>
    </xf>
    <xf numFmtId="0" fontId="15" fillId="0" borderId="0" xfId="0" applyFont="1" applyBorder="1" applyAlignment="1">
      <alignment horizontal="center" vertical="center"/>
    </xf>
    <xf numFmtId="9" fontId="17" fillId="0" borderId="0" xfId="0" applyNumberFormat="1" applyFont="1" applyBorder="1" applyAlignment="1">
      <alignment vertical="center"/>
    </xf>
    <xf numFmtId="2" fontId="10" fillId="0" borderId="0" xfId="0" applyNumberFormat="1" applyFont="1" applyBorder="1" applyAlignment="1">
      <alignment horizontal="center" vertical="center"/>
    </xf>
    <xf numFmtId="0" fontId="0" fillId="0" borderId="0" xfId="0" applyFont="1" applyAlignment="1">
      <alignment horizontal="right"/>
    </xf>
    <xf numFmtId="2" fontId="10" fillId="0" borderId="0" xfId="0" applyNumberFormat="1" applyFont="1" applyBorder="1"/>
    <xf numFmtId="0" fontId="16" fillId="0" borderId="0" xfId="0" applyFont="1" applyBorder="1" applyAlignment="1">
      <alignment horizontal="center"/>
    </xf>
    <xf numFmtId="0" fontId="0" fillId="0" borderId="0" xfId="0" applyFont="1" applyBorder="1" applyAlignment="1">
      <alignment horizontal="right"/>
    </xf>
    <xf numFmtId="0" fontId="10" fillId="0" borderId="0" xfId="0" applyFont="1" applyBorder="1"/>
    <xf numFmtId="0" fontId="0" fillId="0" borderId="0" xfId="0" applyFont="1" applyBorder="1" applyAlignment="1">
      <alignment vertical="center"/>
    </xf>
    <xf numFmtId="0" fontId="0" fillId="0" borderId="0" xfId="0" applyFont="1" applyBorder="1" applyAlignment="1">
      <alignment horizontal="center"/>
    </xf>
    <xf numFmtId="0" fontId="1" fillId="0" borderId="0" xfId="0" applyFont="1" applyBorder="1" applyAlignment="1">
      <alignment horizontal="center"/>
    </xf>
    <xf numFmtId="0" fontId="1" fillId="0" borderId="0" xfId="1" applyFont="1" applyBorder="1" applyAlignment="1">
      <alignment vertical="center"/>
    </xf>
    <xf numFmtId="0" fontId="8" fillId="0" borderId="0" xfId="1" applyFont="1" applyBorder="1" applyAlignment="1">
      <alignment vertical="center"/>
    </xf>
    <xf numFmtId="0" fontId="6" fillId="0" borderId="0" xfId="0" applyFont="1"/>
    <xf numFmtId="0" fontId="0" fillId="0" borderId="0" xfId="0" applyFont="1" applyAlignment="1"/>
    <xf numFmtId="0" fontId="6" fillId="0" borderId="0" xfId="0" applyFont="1" applyAlignment="1">
      <alignment horizontal="left" vertical="center" wrapText="1"/>
    </xf>
    <xf numFmtId="0" fontId="6" fillId="0" borderId="0" xfId="0" applyFont="1" applyBorder="1" applyAlignment="1">
      <alignment horizontal="center" vertical="center"/>
    </xf>
    <xf numFmtId="0" fontId="0" fillId="0" borderId="0" xfId="0" applyFont="1" applyBorder="1"/>
    <xf numFmtId="0" fontId="6"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0" fillId="0" borderId="0" xfId="0" applyBorder="1"/>
    <xf numFmtId="0" fontId="6" fillId="2" borderId="0" xfId="0" applyFont="1" applyFill="1" applyBorder="1" applyAlignment="1">
      <alignment horizontal="center" vertical="center"/>
    </xf>
    <xf numFmtId="0" fontId="6" fillId="0" borderId="5" xfId="1" applyFont="1" applyBorder="1" applyAlignment="1">
      <alignment horizontal="left" vertical="center" wrapText="1"/>
    </xf>
    <xf numFmtId="0" fontId="6" fillId="0" borderId="0" xfId="1" applyFont="1" applyBorder="1" applyAlignment="1">
      <alignment horizontal="center" vertical="center"/>
    </xf>
    <xf numFmtId="0" fontId="0" fillId="0" borderId="7" xfId="1" applyFont="1" applyBorder="1" applyAlignment="1">
      <alignment horizontal="left" vertical="center"/>
    </xf>
    <xf numFmtId="0" fontId="0" fillId="0" borderId="1" xfId="1" applyFont="1" applyBorder="1" applyAlignment="1">
      <alignment horizontal="left" vertical="center"/>
    </xf>
    <xf numFmtId="0" fontId="1" fillId="3" borderId="7" xfId="0" applyFont="1" applyFill="1" applyBorder="1" applyAlignment="1">
      <alignment horizontal="left" vertical="center"/>
    </xf>
    <xf numFmtId="0" fontId="1" fillId="3" borderId="1" xfId="0" applyFont="1" applyFill="1" applyBorder="1" applyAlignment="1">
      <alignment horizontal="left" vertical="center"/>
    </xf>
    <xf numFmtId="0" fontId="8" fillId="0" borderId="7" xfId="1" applyFont="1" applyBorder="1" applyAlignment="1">
      <alignment horizontal="left" vertical="center"/>
    </xf>
    <xf numFmtId="0" fontId="8" fillId="0" borderId="1" xfId="1" applyFont="1" applyBorder="1" applyAlignment="1">
      <alignment horizontal="left" vertical="center"/>
    </xf>
    <xf numFmtId="0" fontId="12" fillId="0" borderId="0" xfId="0" applyFont="1" applyBorder="1" applyAlignment="1">
      <alignment horizontal="center" vertical="center"/>
    </xf>
    <xf numFmtId="0" fontId="6" fillId="0" borderId="1" xfId="0" applyFont="1" applyBorder="1" applyAlignment="1">
      <alignment horizontal="center" vertical="center"/>
    </xf>
    <xf numFmtId="0" fontId="23" fillId="0" borderId="7" xfId="0" applyFont="1" applyBorder="1" applyAlignment="1">
      <alignment horizontal="left" vertical="center" wrapText="1"/>
    </xf>
    <xf numFmtId="0" fontId="6" fillId="0" borderId="0" xfId="0" applyFont="1" applyBorder="1" applyAlignment="1" applyProtection="1">
      <alignment horizontal="center" vertical="center" wrapText="1"/>
      <protection locked="0"/>
    </xf>
    <xf numFmtId="0" fontId="10" fillId="0" borderId="7" xfId="1" applyFont="1" applyBorder="1" applyAlignment="1">
      <alignment horizontal="left" vertical="center"/>
    </xf>
    <xf numFmtId="0" fontId="10" fillId="0" borderId="1" xfId="1" applyFont="1" applyBorder="1" applyAlignment="1">
      <alignment horizontal="left" vertical="center"/>
    </xf>
    <xf numFmtId="0" fontId="6" fillId="0" borderId="5" xfId="0" applyFont="1" applyBorder="1" applyAlignment="1">
      <alignment horizontal="left" vertical="center" wrapText="1"/>
    </xf>
    <xf numFmtId="0" fontId="23" fillId="0" borderId="5" xfId="0" applyFont="1" applyBorder="1" applyAlignment="1">
      <alignment horizontal="left" vertical="center" wrapText="1"/>
    </xf>
    <xf numFmtId="0" fontId="12" fillId="0" borderId="1" xfId="0" applyFont="1" applyBorder="1" applyAlignment="1">
      <alignment horizontal="center" vertical="center"/>
    </xf>
    <xf numFmtId="0" fontId="12" fillId="3" borderId="2" xfId="0" applyFont="1" applyFill="1" applyBorder="1" applyAlignment="1">
      <alignment vertical="center"/>
    </xf>
    <xf numFmtId="0" fontId="12" fillId="0" borderId="7" xfId="1" applyFont="1" applyBorder="1" applyAlignment="1">
      <alignment horizontal="left" vertical="center"/>
    </xf>
    <xf numFmtId="0" fontId="12" fillId="0" borderId="1" xfId="1" applyFont="1" applyBorder="1" applyAlignment="1">
      <alignment horizontal="left" vertical="center"/>
    </xf>
    <xf numFmtId="0" fontId="23" fillId="0" borderId="0" xfId="0" applyFont="1" applyBorder="1" applyAlignment="1">
      <alignment horizontal="center" vertical="center"/>
    </xf>
    <xf numFmtId="0" fontId="6" fillId="0" borderId="4" xfId="0" applyFont="1" applyBorder="1"/>
    <xf numFmtId="0" fontId="12" fillId="0" borderId="2" xfId="1" applyFont="1" applyBorder="1" applyAlignment="1">
      <alignment horizontal="left"/>
    </xf>
    <xf numFmtId="0" fontId="0" fillId="0" borderId="5" xfId="0" applyFont="1" applyBorder="1" applyAlignment="1">
      <alignment horizontal="center"/>
    </xf>
    <xf numFmtId="0" fontId="0" fillId="0" borderId="4" xfId="0" applyFont="1" applyBorder="1" applyAlignment="1">
      <alignment horizontal="center"/>
    </xf>
    <xf numFmtId="0" fontId="0" fillId="0" borderId="2" xfId="0" applyFont="1" applyBorder="1"/>
    <xf numFmtId="0" fontId="6" fillId="0" borderId="3" xfId="0" applyFont="1" applyBorder="1" applyAlignment="1">
      <alignment horizontal="left" vertical="center" wrapText="1"/>
    </xf>
    <xf numFmtId="0" fontId="6" fillId="0" borderId="0" xfId="0" applyFont="1" applyBorder="1" applyAlignment="1">
      <alignment horizontal="center" vertical="center" wrapText="1"/>
    </xf>
    <xf numFmtId="0" fontId="6" fillId="0" borderId="2" xfId="0" applyFont="1" applyBorder="1" applyAlignment="1"/>
    <xf numFmtId="0" fontId="12" fillId="0" borderId="7" xfId="1" applyFont="1" applyBorder="1" applyAlignment="1">
      <alignment horizontal="left"/>
    </xf>
    <xf numFmtId="0" fontId="12" fillId="0" borderId="1" xfId="1" applyFont="1" applyBorder="1" applyAlignment="1">
      <alignment horizontal="left"/>
    </xf>
    <xf numFmtId="0" fontId="12" fillId="0" borderId="7" xfId="0" applyFont="1" applyBorder="1" applyAlignment="1">
      <alignment horizontal="left"/>
    </xf>
    <xf numFmtId="0" fontId="12" fillId="0" borderId="1" xfId="0" applyFont="1" applyBorder="1" applyAlignment="1">
      <alignment horizontal="left"/>
    </xf>
    <xf numFmtId="0" fontId="0" fillId="0" borderId="2" xfId="0" applyFont="1" applyBorder="1" applyAlignment="1"/>
    <xf numFmtId="0" fontId="1" fillId="0" borderId="7" xfId="1" applyFont="1" applyBorder="1" applyAlignment="1">
      <alignment horizontal="left"/>
    </xf>
    <xf numFmtId="0" fontId="1" fillId="0" borderId="1" xfId="1" applyFont="1" applyBorder="1" applyAlignment="1">
      <alignment horizontal="left"/>
    </xf>
    <xf numFmtId="172" fontId="8" fillId="3" borderId="1" xfId="0" applyNumberFormat="1" applyFont="1" applyFill="1" applyBorder="1" applyAlignment="1">
      <alignment horizontal="center" vertical="center"/>
    </xf>
    <xf numFmtId="172" fontId="8" fillId="0" borderId="2" xfId="0" applyNumberFormat="1" applyFont="1" applyBorder="1" applyAlignment="1">
      <alignment horizontal="center" vertical="center"/>
    </xf>
    <xf numFmtId="0" fontId="0" fillId="3" borderId="9" xfId="0" applyFont="1" applyFill="1" applyBorder="1" applyAlignment="1">
      <alignment vertical="center"/>
    </xf>
    <xf numFmtId="0" fontId="8" fillId="3" borderId="9" xfId="0" applyFont="1" applyFill="1" applyBorder="1" applyAlignment="1">
      <alignment horizontal="left" vertical="center"/>
    </xf>
    <xf numFmtId="0" fontId="10" fillId="3" borderId="5" xfId="0" applyFont="1" applyFill="1" applyBorder="1" applyAlignment="1">
      <alignment horizontal="left" vertical="center" wrapText="1"/>
    </xf>
    <xf numFmtId="0" fontId="10" fillId="3" borderId="0" xfId="0" applyFont="1" applyFill="1" applyBorder="1" applyAlignment="1">
      <alignment horizontal="center" vertical="center"/>
    </xf>
    <xf numFmtId="0" fontId="8" fillId="3" borderId="0" xfId="0" applyFont="1" applyFill="1" applyBorder="1" applyAlignment="1">
      <alignment vertical="center"/>
    </xf>
    <xf numFmtId="0" fontId="42" fillId="0" borderId="0" xfId="0" applyFont="1" applyBorder="1" applyAlignment="1">
      <alignment horizontal="center" vertical="center"/>
    </xf>
    <xf numFmtId="0" fontId="40" fillId="0" borderId="0" xfId="0" applyFont="1" applyBorder="1" applyAlignment="1">
      <alignment vertical="center"/>
    </xf>
    <xf numFmtId="0" fontId="1" fillId="2" borderId="4" xfId="0" applyFont="1" applyFill="1" applyBorder="1" applyAlignment="1">
      <alignment vertical="center"/>
    </xf>
    <xf numFmtId="0" fontId="31" fillId="0" borderId="4" xfId="1" applyFont="1" applyBorder="1" applyAlignment="1">
      <alignment horizontal="right" vertical="center"/>
    </xf>
    <xf numFmtId="0" fontId="43" fillId="0" borderId="1" xfId="0" applyFont="1" applyBorder="1" applyAlignment="1">
      <alignment horizontal="center" vertical="center"/>
    </xf>
    <xf numFmtId="0" fontId="0" fillId="0" borderId="2" xfId="0" applyFont="1" applyBorder="1" applyAlignment="1">
      <alignment vertical="center"/>
    </xf>
    <xf numFmtId="0" fontId="1" fillId="0" borderId="7" xfId="0" applyFont="1" applyBorder="1" applyAlignment="1">
      <alignment horizontal="left" vertical="center"/>
    </xf>
    <xf numFmtId="0" fontId="1" fillId="0" borderId="1" xfId="0" applyFont="1" applyBorder="1" applyAlignment="1">
      <alignment horizontal="left" vertical="center"/>
    </xf>
    <xf numFmtId="0" fontId="12" fillId="0" borderId="5" xfId="0" applyFont="1" applyBorder="1" applyAlignment="1">
      <alignment horizontal="left" vertical="center" wrapText="1"/>
    </xf>
    <xf numFmtId="0" fontId="1" fillId="0" borderId="3" xfId="1" applyFont="1" applyBorder="1" applyAlignment="1">
      <alignment horizontal="center" vertical="center"/>
    </xf>
    <xf numFmtId="172" fontId="31" fillId="0" borderId="17" xfId="0" applyNumberFormat="1" applyFont="1" applyBorder="1" applyAlignment="1">
      <alignment horizontal="center" vertical="center"/>
    </xf>
    <xf numFmtId="172" fontId="31" fillId="0" borderId="18" xfId="0" applyNumberFormat="1" applyFont="1" applyBorder="1" applyAlignment="1">
      <alignment horizontal="center" vertical="center"/>
    </xf>
    <xf numFmtId="172" fontId="1" fillId="0" borderId="18" xfId="0" applyNumberFormat="1" applyFont="1" applyBorder="1" applyAlignment="1">
      <alignment horizontal="center" vertical="center"/>
    </xf>
    <xf numFmtId="172" fontId="1" fillId="0" borderId="19" xfId="0" applyNumberFormat="1" applyFont="1" applyBorder="1" applyAlignment="1">
      <alignment horizontal="center" vertical="center"/>
    </xf>
    <xf numFmtId="0" fontId="1" fillId="0" borderId="18" xfId="0" applyFont="1" applyBorder="1" applyAlignment="1">
      <alignment horizontal="center" vertical="center"/>
    </xf>
    <xf numFmtId="0" fontId="31" fillId="0" borderId="18" xfId="0" applyFont="1" applyBorder="1" applyAlignment="1">
      <alignment horizontal="center" vertical="center"/>
    </xf>
    <xf numFmtId="0" fontId="31" fillId="0" borderId="31" xfId="0" applyFont="1" applyBorder="1" applyAlignment="1">
      <alignment horizontal="center" vertical="center"/>
    </xf>
    <xf numFmtId="0" fontId="1" fillId="0" borderId="32" xfId="1" applyFont="1" applyBorder="1" applyAlignment="1">
      <alignment horizontal="center" vertical="center"/>
    </xf>
    <xf numFmtId="0" fontId="12" fillId="0" borderId="22" xfId="0" applyFont="1" applyBorder="1" applyAlignment="1">
      <alignment vertical="center"/>
    </xf>
    <xf numFmtId="0" fontId="15" fillId="0" borderId="22" xfId="0" applyFont="1" applyBorder="1" applyAlignment="1">
      <alignment horizontal="left" vertical="center"/>
    </xf>
    <xf numFmtId="0" fontId="12" fillId="0" borderId="22" xfId="0" applyFont="1" applyBorder="1" applyAlignment="1">
      <alignment horizontal="left" vertical="center" wrapText="1"/>
    </xf>
    <xf numFmtId="0" fontId="12" fillId="0" borderId="0" xfId="0" applyFont="1" applyBorder="1" applyAlignment="1">
      <alignment vertical="center"/>
    </xf>
    <xf numFmtId="0" fontId="15" fillId="0" borderId="0" xfId="0" applyFont="1" applyBorder="1" applyAlignment="1">
      <alignment horizontal="left" vertical="center"/>
    </xf>
    <xf numFmtId="0" fontId="12" fillId="0" borderId="0" xfId="0" applyFont="1" applyBorder="1" applyAlignment="1">
      <alignment horizontal="left" vertical="center" wrapText="1"/>
    </xf>
    <xf numFmtId="0" fontId="6" fillId="0" borderId="0" xfId="0" applyFont="1" applyAlignment="1">
      <alignment horizontal="center" vertical="center"/>
    </xf>
    <xf numFmtId="0" fontId="43" fillId="0" borderId="0" xfId="0" applyFont="1" applyBorder="1" applyAlignment="1">
      <alignment horizontal="left" vertical="center"/>
    </xf>
    <xf numFmtId="0" fontId="0" fillId="0" borderId="0" xfId="0" applyFont="1" applyBorder="1" applyAlignment="1"/>
    <xf numFmtId="0" fontId="0" fillId="0" borderId="0" xfId="0" applyFont="1" applyBorder="1" applyAlignment="1">
      <alignment horizontal="left"/>
    </xf>
    <xf numFmtId="0" fontId="0" fillId="0" borderId="0" xfId="0" applyFont="1" applyAlignment="1">
      <alignment horizontal="left" vertical="center"/>
    </xf>
    <xf numFmtId="0" fontId="1" fillId="0" borderId="0" xfId="0" applyFont="1" applyBorder="1" applyAlignment="1">
      <alignment horizontal="right"/>
    </xf>
    <xf numFmtId="2" fontId="12" fillId="0" borderId="0" xfId="0" applyNumberFormat="1" applyFont="1" applyBorder="1" applyAlignment="1">
      <alignment horizontal="center" vertical="center"/>
    </xf>
    <xf numFmtId="2" fontId="6" fillId="0" borderId="0" xfId="0" applyNumberFormat="1" applyFont="1" applyBorder="1"/>
    <xf numFmtId="0" fontId="6" fillId="0" borderId="0" xfId="0" applyFont="1" applyBorder="1"/>
    <xf numFmtId="0" fontId="1"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xf numFmtId="0" fontId="6" fillId="0" borderId="0" xfId="0" applyFont="1" applyAlignment="1"/>
    <xf numFmtId="0" fontId="6" fillId="0" borderId="0" xfId="0" applyFont="1" applyAlignment="1">
      <alignment horizontal="center"/>
    </xf>
    <xf numFmtId="0" fontId="20" fillId="0" borderId="0" xfId="0" applyFont="1" applyBorder="1" applyAlignment="1">
      <alignment vertical="center"/>
    </xf>
    <xf numFmtId="0" fontId="23" fillId="0" borderId="3" xfId="0" applyFont="1" applyBorder="1" applyAlignment="1"/>
    <xf numFmtId="0" fontId="34" fillId="0" borderId="7" xfId="0" applyFont="1" applyBorder="1" applyAlignment="1"/>
    <xf numFmtId="0" fontId="34" fillId="0" borderId="1" xfId="0" applyFont="1" applyBorder="1" applyAlignment="1"/>
    <xf numFmtId="0" fontId="1" fillId="0" borderId="3" xfId="1" applyFont="1" applyBorder="1" applyAlignment="1">
      <alignment horizontal="left" vertical="center" indent="1"/>
    </xf>
    <xf numFmtId="0" fontId="6" fillId="0" borderId="1" xfId="1" applyFont="1" applyBorder="1" applyAlignment="1">
      <alignment vertical="center"/>
    </xf>
    <xf numFmtId="0" fontId="6" fillId="0" borderId="5" xfId="0" applyFont="1" applyBorder="1" applyAlignment="1"/>
    <xf numFmtId="0" fontId="6" fillId="0" borderId="3" xfId="0" applyFont="1" applyBorder="1" applyAlignment="1">
      <alignment vertical="center" wrapText="1"/>
    </xf>
    <xf numFmtId="0" fontId="1" fillId="0" borderId="3" xfId="1" applyFont="1" applyBorder="1" applyAlignment="1">
      <alignment vertical="center"/>
    </xf>
    <xf numFmtId="0" fontId="1" fillId="2" borderId="5" xfId="1" applyFont="1" applyFill="1" applyBorder="1" applyAlignment="1">
      <alignment horizontal="left" vertical="top" wrapText="1"/>
    </xf>
    <xf numFmtId="0" fontId="12" fillId="0" borderId="7" xfId="1" applyFont="1" applyBorder="1" applyAlignment="1">
      <alignment vertical="center"/>
    </xf>
    <xf numFmtId="0" fontId="12" fillId="0" borderId="1" xfId="1" applyFont="1" applyBorder="1" applyAlignment="1">
      <alignment vertical="center"/>
    </xf>
    <xf numFmtId="0" fontId="44" fillId="0" borderId="5" xfId="0" applyFont="1" applyBorder="1" applyAlignment="1"/>
    <xf numFmtId="0" fontId="12" fillId="0" borderId="8" xfId="0" applyFont="1" applyBorder="1" applyAlignment="1">
      <alignment horizontal="center"/>
    </xf>
    <xf numFmtId="0" fontId="12" fillId="0" borderId="2" xfId="0" applyFont="1" applyBorder="1" applyAlignment="1">
      <alignment horizontal="center"/>
    </xf>
    <xf numFmtId="0" fontId="12" fillId="0" borderId="7" xfId="0" applyFont="1" applyBorder="1" applyAlignment="1">
      <alignment horizontal="center"/>
    </xf>
    <xf numFmtId="0" fontId="12" fillId="0" borderId="6" xfId="0" applyFont="1" applyBorder="1" applyAlignment="1">
      <alignment horizontal="center"/>
    </xf>
    <xf numFmtId="0" fontId="12" fillId="0" borderId="3" xfId="0" applyFont="1" applyBorder="1" applyAlignment="1">
      <alignment horizontal="center"/>
    </xf>
    <xf numFmtId="0" fontId="6" fillId="0" borderId="7" xfId="0" applyFont="1" applyBorder="1" applyAlignment="1"/>
    <xf numFmtId="0" fontId="6" fillId="0" borderId="1" xfId="0" applyFont="1" applyBorder="1" applyAlignment="1"/>
    <xf numFmtId="0" fontId="6" fillId="0" borderId="1" xfId="0" applyFont="1" applyBorder="1" applyAlignment="1">
      <alignment horizontal="center"/>
    </xf>
    <xf numFmtId="0" fontId="12" fillId="0" borderId="0" xfId="0" applyFont="1" applyAlignment="1">
      <alignment horizontal="center"/>
    </xf>
    <xf numFmtId="0" fontId="7" fillId="0" borderId="7" xfId="0" applyFont="1" applyBorder="1" applyAlignment="1"/>
    <xf numFmtId="0" fontId="8" fillId="6" borderId="3" xfId="1" applyFont="1" applyFill="1" applyBorder="1" applyAlignment="1">
      <alignment horizontal="right" vertical="center"/>
    </xf>
    <xf numFmtId="0" fontId="8" fillId="6" borderId="5" xfId="1" applyFont="1" applyFill="1" applyBorder="1" applyAlignment="1">
      <alignment horizontal="right" vertical="center" indent="1"/>
    </xf>
    <xf numFmtId="172" fontId="8" fillId="6" borderId="2" xfId="0" applyNumberFormat="1" applyFont="1" applyFill="1" applyBorder="1" applyAlignment="1">
      <alignment horizontal="center" vertical="center"/>
    </xf>
    <xf numFmtId="0" fontId="10" fillId="0" borderId="4" xfId="0" applyFont="1" applyBorder="1" applyAlignment="1">
      <alignment horizontal="center" vertical="center"/>
    </xf>
    <xf numFmtId="0" fontId="0" fillId="0" borderId="9" xfId="0" applyFont="1" applyBorder="1" applyAlignment="1">
      <alignment vertical="center"/>
    </xf>
    <xf numFmtId="0" fontId="8" fillId="0" borderId="9" xfId="0" applyFont="1" applyBorder="1" applyAlignment="1">
      <alignment vertical="center"/>
    </xf>
    <xf numFmtId="0" fontId="10" fillId="0" borderId="9" xfId="0" applyFont="1" applyBorder="1" applyAlignment="1">
      <alignment vertical="center"/>
    </xf>
    <xf numFmtId="0" fontId="8" fillId="0" borderId="9"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vertical="center" wrapText="1"/>
    </xf>
    <xf numFmtId="0" fontId="8" fillId="0" borderId="0" xfId="0" applyFont="1" applyAlignment="1">
      <alignment vertical="center"/>
    </xf>
    <xf numFmtId="0" fontId="1" fillId="4" borderId="3" xfId="1" applyFont="1" applyFill="1" applyBorder="1" applyAlignment="1">
      <alignment horizontal="left" vertical="center" indent="1"/>
    </xf>
    <xf numFmtId="0" fontId="1" fillId="2" borderId="4" xfId="0" applyFont="1" applyFill="1" applyBorder="1" applyAlignment="1">
      <alignment horizontal="left" vertical="center"/>
    </xf>
    <xf numFmtId="0" fontId="1" fillId="0" borderId="3" xfId="1" applyFont="1" applyBorder="1" applyAlignment="1">
      <alignment horizontal="left" vertical="center"/>
    </xf>
    <xf numFmtId="0" fontId="21" fillId="0" borderId="7" xfId="0" applyFont="1" applyBorder="1" applyAlignment="1">
      <alignment vertical="center"/>
    </xf>
    <xf numFmtId="0" fontId="12" fillId="0" borderId="1" xfId="0" applyFont="1" applyBorder="1" applyAlignment="1">
      <alignment vertical="center"/>
    </xf>
    <xf numFmtId="0" fontId="12" fillId="0" borderId="5" xfId="0" applyFont="1" applyBorder="1" applyAlignment="1">
      <alignment vertical="center"/>
    </xf>
    <xf numFmtId="0" fontId="6" fillId="0" borderId="5" xfId="0" applyFont="1" applyBorder="1" applyAlignment="1">
      <alignment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0" fillId="0" borderId="7" xfId="0" applyFont="1" applyBorder="1" applyAlignment="1">
      <alignment vertical="center"/>
    </xf>
    <xf numFmtId="0" fontId="10" fillId="0" borderId="1" xfId="0" applyFont="1" applyBorder="1" applyAlignment="1">
      <alignment vertical="center"/>
    </xf>
    <xf numFmtId="172" fontId="31" fillId="4" borderId="14" xfId="0" applyNumberFormat="1" applyFont="1" applyFill="1" applyBorder="1" applyAlignment="1">
      <alignment horizontal="center" vertical="center"/>
    </xf>
    <xf numFmtId="0" fontId="6" fillId="0" borderId="22" xfId="0" applyFont="1" applyBorder="1" applyAlignment="1">
      <alignment vertical="center"/>
    </xf>
    <xf numFmtId="0" fontId="28" fillId="6" borderId="33" xfId="1" applyFont="1" applyFill="1" applyBorder="1" applyAlignment="1">
      <alignment horizontal="right" vertical="center"/>
    </xf>
    <xf numFmtId="172" fontId="28" fillId="6" borderId="34" xfId="0" applyNumberFormat="1" applyFont="1" applyFill="1" applyBorder="1" applyAlignment="1">
      <alignment horizontal="center" vertical="center"/>
    </xf>
    <xf numFmtId="172" fontId="28" fillId="6" borderId="35" xfId="0" applyNumberFormat="1" applyFont="1" applyFill="1" applyBorder="1" applyAlignment="1">
      <alignment horizontal="center" vertical="center"/>
    </xf>
    <xf numFmtId="172" fontId="28" fillId="6" borderId="36" xfId="0" applyNumberFormat="1" applyFont="1" applyFill="1" applyBorder="1" applyAlignment="1">
      <alignment horizontal="center" vertical="center"/>
    </xf>
    <xf numFmtId="0" fontId="22" fillId="6" borderId="37" xfId="1" applyFont="1" applyFill="1" applyBorder="1" applyAlignment="1">
      <alignment horizontal="right" vertical="center" wrapText="1" indent="1"/>
    </xf>
    <xf numFmtId="0" fontId="28" fillId="0" borderId="0" xfId="1" applyFont="1" applyBorder="1" applyAlignment="1">
      <alignment horizontal="right" vertical="center"/>
    </xf>
    <xf numFmtId="172" fontId="0" fillId="6" borderId="11" xfId="0" applyNumberFormat="1" applyFont="1" applyFill="1" applyBorder="1" applyAlignment="1">
      <alignment horizontal="center" vertical="center"/>
    </xf>
    <xf numFmtId="172" fontId="0" fillId="6" borderId="12" xfId="0" applyNumberFormat="1" applyFont="1" applyFill="1" applyBorder="1" applyAlignment="1">
      <alignment horizontal="center" vertical="center"/>
    </xf>
    <xf numFmtId="172" fontId="0" fillId="6" borderId="13" xfId="0" applyNumberFormat="1" applyFont="1" applyFill="1" applyBorder="1" applyAlignment="1">
      <alignment horizontal="center" vertical="center"/>
    </xf>
    <xf numFmtId="0" fontId="45" fillId="0" borderId="0" xfId="0" applyFont="1" applyBorder="1" applyAlignment="1">
      <alignment horizontal="center" vertical="center"/>
    </xf>
    <xf numFmtId="0" fontId="21" fillId="0" borderId="0" xfId="0" applyFont="1" applyBorder="1" applyAlignment="1">
      <alignment vertical="center"/>
    </xf>
    <xf numFmtId="0" fontId="4" fillId="0" borderId="0" xfId="0" applyFont="1" applyAlignment="1">
      <alignment horizontal="right" vertical="top"/>
    </xf>
    <xf numFmtId="0" fontId="0" fillId="0" borderId="0" xfId="1" applyFont="1" applyBorder="1" applyAlignment="1">
      <alignment horizontal="left" vertical="top" wrapText="1"/>
    </xf>
    <xf numFmtId="0" fontId="0" fillId="0" borderId="0" xfId="1" applyFont="1" applyBorder="1" applyAlignment="1">
      <alignment horizontal="left" vertical="center" wrapText="1"/>
    </xf>
    <xf numFmtId="0" fontId="45" fillId="0" borderId="0" xfId="0" applyFont="1" applyBorder="1" applyAlignment="1">
      <alignment horizontal="left" vertical="center"/>
    </xf>
    <xf numFmtId="0" fontId="6" fillId="0" borderId="0" xfId="0" applyFont="1" applyAlignment="1">
      <alignment horizontal="left"/>
    </xf>
    <xf numFmtId="2" fontId="6" fillId="0" borderId="0" xfId="0" applyNumberFormat="1" applyFont="1" applyBorder="1" applyAlignment="1">
      <alignment horizontal="center" vertical="center"/>
    </xf>
    <xf numFmtId="0" fontId="7" fillId="0" borderId="0" xfId="0" applyFont="1" applyBorder="1" applyAlignment="1"/>
    <xf numFmtId="0" fontId="0" fillId="0" borderId="0" xfId="0" applyFont="1" applyAlignment="1">
      <alignment horizontal="center" vertical="center"/>
    </xf>
    <xf numFmtId="0" fontId="6" fillId="0" borderId="0" xfId="0" applyFont="1" applyBorder="1" applyAlignment="1">
      <alignment horizontal="left" vertical="center"/>
    </xf>
    <xf numFmtId="0" fontId="23" fillId="0" borderId="7" xfId="0" applyFont="1" applyBorder="1" applyAlignment="1">
      <alignment horizontal="left"/>
    </xf>
    <xf numFmtId="0" fontId="23" fillId="0" borderId="1" xfId="0" applyFont="1" applyBorder="1" applyAlignment="1">
      <alignment horizontal="left"/>
    </xf>
    <xf numFmtId="0" fontId="6" fillId="0" borderId="1" xfId="0" applyFont="1" applyBorder="1" applyAlignment="1">
      <alignment horizontal="left" vertical="center"/>
    </xf>
    <xf numFmtId="0" fontId="1" fillId="3" borderId="2" xfId="0" applyFont="1" applyFill="1" applyBorder="1" applyAlignment="1">
      <alignment vertical="center"/>
    </xf>
    <xf numFmtId="0" fontId="34" fillId="0" borderId="7" xfId="0" applyFont="1" applyBorder="1" applyAlignment="1">
      <alignment horizontal="left"/>
    </xf>
    <xf numFmtId="0" fontId="34" fillId="0" borderId="8" xfId="0" applyFont="1" applyBorder="1" applyAlignment="1">
      <alignment horizontal="center"/>
    </xf>
    <xf numFmtId="0" fontId="6" fillId="3" borderId="5" xfId="0" applyFont="1" applyFill="1" applyBorder="1" applyAlignment="1">
      <alignment horizontal="left" vertical="center"/>
    </xf>
    <xf numFmtId="0" fontId="6" fillId="0" borderId="5" xfId="0" applyFont="1" applyBorder="1" applyAlignment="1">
      <alignment horizontal="left" vertical="center"/>
    </xf>
    <xf numFmtId="0" fontId="33" fillId="0" borderId="2" xfId="0" applyFont="1" applyBorder="1" applyAlignment="1">
      <alignment horizontal="center" vertical="center"/>
    </xf>
    <xf numFmtId="0" fontId="6" fillId="0" borderId="2" xfId="0" applyFont="1" applyBorder="1" applyAlignment="1">
      <alignment vertical="center"/>
    </xf>
    <xf numFmtId="0" fontId="46" fillId="0" borderId="2" xfId="0" applyFont="1" applyBorder="1" applyAlignment="1">
      <alignment vertical="center"/>
    </xf>
    <xf numFmtId="0" fontId="47" fillId="0" borderId="7" xfId="0" applyFont="1" applyBorder="1" applyAlignment="1">
      <alignment horizontal="left" vertical="center"/>
    </xf>
    <xf numFmtId="0" fontId="46" fillId="0" borderId="1" xfId="0" applyFont="1" applyBorder="1" applyAlignment="1">
      <alignment horizontal="left" vertical="center"/>
    </xf>
    <xf numFmtId="0" fontId="10" fillId="0" borderId="2" xfId="0" applyFont="1" applyBorder="1" applyAlignment="1">
      <alignment vertical="center"/>
    </xf>
    <xf numFmtId="0" fontId="48" fillId="0" borderId="1" xfId="1" applyFont="1" applyBorder="1" applyAlignment="1">
      <alignment horizontal="left" vertical="center"/>
    </xf>
    <xf numFmtId="0" fontId="49" fillId="0" borderId="7" xfId="0" applyFont="1" applyBorder="1" applyAlignment="1">
      <alignment horizontal="left" vertical="center"/>
    </xf>
    <xf numFmtId="0" fontId="12" fillId="0" borderId="2" xfId="0" applyFont="1" applyBorder="1" applyAlignment="1">
      <alignment vertical="center"/>
    </xf>
    <xf numFmtId="0" fontId="8" fillId="3" borderId="3" xfId="1" applyFont="1" applyFill="1" applyBorder="1" applyAlignment="1">
      <alignment vertical="center"/>
    </xf>
    <xf numFmtId="0" fontId="21" fillId="0" borderId="7" xfId="0" applyFont="1" applyBorder="1" applyAlignment="1">
      <alignment horizontal="left" vertical="center"/>
    </xf>
    <xf numFmtId="0" fontId="1" fillId="0" borderId="2" xfId="0" applyFont="1" applyBorder="1" applyAlignment="1">
      <alignment vertical="center"/>
    </xf>
    <xf numFmtId="0" fontId="12" fillId="0" borderId="5" xfId="0" applyFont="1" applyBorder="1" applyAlignment="1">
      <alignment horizontal="left" vertical="center" indent="1"/>
    </xf>
    <xf numFmtId="0" fontId="6" fillId="0" borderId="5" xfId="0" applyFont="1" applyBorder="1" applyAlignment="1">
      <alignment horizontal="left" vertical="center" indent="1"/>
    </xf>
    <xf numFmtId="0" fontId="28" fillId="6" borderId="20" xfId="1" applyFont="1" applyFill="1" applyBorder="1" applyAlignment="1">
      <alignment vertical="center"/>
    </xf>
    <xf numFmtId="0" fontId="6" fillId="0" borderId="22" xfId="0" applyFont="1" applyBorder="1" applyAlignment="1">
      <alignment horizontal="left" vertical="center"/>
    </xf>
    <xf numFmtId="0" fontId="12" fillId="0" borderId="22" xfId="0" applyFont="1" applyBorder="1" applyAlignment="1">
      <alignment horizontal="left" vertical="center" wrapText="1" indent="1"/>
    </xf>
    <xf numFmtId="0" fontId="28" fillId="6" borderId="6" xfId="1" applyFont="1" applyFill="1" applyBorder="1" applyAlignment="1">
      <alignment vertical="center"/>
    </xf>
    <xf numFmtId="0" fontId="12" fillId="0" borderId="0" xfId="0" applyFont="1" applyBorder="1" applyAlignment="1">
      <alignment horizontal="left" vertical="center" wrapText="1" indent="1"/>
    </xf>
    <xf numFmtId="0" fontId="28" fillId="6" borderId="23" xfId="1" applyFont="1" applyFill="1" applyBorder="1" applyAlignment="1">
      <alignment vertical="center"/>
    </xf>
    <xf numFmtId="0" fontId="28" fillId="2" borderId="25" xfId="1" applyFont="1" applyFill="1" applyBorder="1" applyAlignment="1">
      <alignment vertical="center"/>
    </xf>
    <xf numFmtId="0" fontId="21" fillId="0" borderId="0"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2" fillId="0" borderId="0" xfId="0" applyFont="1" applyBorder="1" applyAlignment="1">
      <alignment horizontal="left" vertical="center" indent="1"/>
    </xf>
    <xf numFmtId="0" fontId="6" fillId="0" borderId="0" xfId="0" applyFont="1" applyAlignment="1">
      <alignment horizontal="left" indent="1"/>
    </xf>
    <xf numFmtId="0" fontId="7" fillId="0" borderId="0" xfId="0" applyFont="1" applyBorder="1" applyAlignment="1">
      <alignment horizontal="left"/>
    </xf>
    <xf numFmtId="0" fontId="7" fillId="0" borderId="0" xfId="0" applyFont="1" applyAlignment="1">
      <alignment horizontal="left"/>
    </xf>
    <xf numFmtId="0" fontId="1" fillId="0" borderId="0" xfId="0" applyFont="1" applyAlignment="1">
      <alignment vertical="center"/>
    </xf>
    <xf numFmtId="0" fontId="0" fillId="3" borderId="2" xfId="0" applyFont="1" applyFill="1" applyBorder="1" applyAlignment="1">
      <alignment horizontal="left" vertical="center"/>
    </xf>
    <xf numFmtId="0" fontId="6" fillId="0" borderId="3" xfId="0" applyFont="1" applyBorder="1" applyAlignment="1">
      <alignment wrapText="1"/>
    </xf>
    <xf numFmtId="0" fontId="6" fillId="0" borderId="3" xfId="0" applyFont="1" applyBorder="1" applyAlignment="1"/>
    <xf numFmtId="0" fontId="0" fillId="0" borderId="2" xfId="0" applyFont="1" applyBorder="1" applyAlignment="1">
      <alignment horizontal="left"/>
    </xf>
    <xf numFmtId="0" fontId="0" fillId="0" borderId="7" xfId="0" applyFont="1" applyBorder="1" applyAlignment="1">
      <alignment horizontal="left"/>
    </xf>
    <xf numFmtId="0" fontId="23" fillId="0" borderId="3" xfId="0" applyFont="1" applyBorder="1" applyAlignment="1">
      <alignment wrapText="1"/>
    </xf>
    <xf numFmtId="0" fontId="6" fillId="0" borderId="7" xfId="0" applyFont="1" applyBorder="1" applyAlignment="1">
      <alignment horizontal="left"/>
    </xf>
    <xf numFmtId="0" fontId="12" fillId="0" borderId="1" xfId="0" applyFont="1" applyBorder="1" applyAlignment="1">
      <alignment horizontal="center"/>
    </xf>
    <xf numFmtId="0" fontId="12" fillId="3" borderId="2" xfId="0" applyFont="1" applyFill="1" applyBorder="1" applyAlignment="1">
      <alignment horizontal="left" vertical="center"/>
    </xf>
    <xf numFmtId="0" fontId="12" fillId="0" borderId="2" xfId="1" applyFont="1" applyBorder="1" applyAlignment="1">
      <alignment vertical="center"/>
    </xf>
    <xf numFmtId="172" fontId="1" fillId="0" borderId="8" xfId="0" applyNumberFormat="1" applyFont="1" applyBorder="1" applyAlignment="1">
      <alignment horizontal="center" vertical="center"/>
    </xf>
    <xf numFmtId="0" fontId="0" fillId="0" borderId="2" xfId="0" applyFont="1" applyBorder="1" applyAlignment="1">
      <alignment horizontal="left" vertical="center"/>
    </xf>
    <xf numFmtId="0" fontId="31" fillId="0" borderId="4" xfId="1" applyFont="1" applyBorder="1" applyAlignment="1">
      <alignment vertical="center"/>
    </xf>
    <xf numFmtId="0" fontId="45" fillId="0" borderId="1" xfId="0" applyFont="1" applyBorder="1" applyAlignment="1">
      <alignment horizontal="center" vertical="center"/>
    </xf>
    <xf numFmtId="0" fontId="1" fillId="0" borderId="14" xfId="1" applyFont="1" applyBorder="1" applyAlignment="1">
      <alignment horizontal="center" vertical="center"/>
    </xf>
    <xf numFmtId="0" fontId="1" fillId="0" borderId="10" xfId="1" applyFont="1" applyBorder="1" applyAlignment="1">
      <alignment horizontal="center" vertical="center"/>
    </xf>
    <xf numFmtId="0" fontId="1" fillId="0" borderId="15" xfId="1" applyFont="1" applyBorder="1" applyAlignment="1">
      <alignment horizontal="center" vertical="center"/>
    </xf>
    <xf numFmtId="0" fontId="6" fillId="0" borderId="22" xfId="0" applyFont="1" applyBorder="1" applyAlignment="1">
      <alignment horizontal="center" vertical="center"/>
    </xf>
    <xf numFmtId="0" fontId="16" fillId="0" borderId="22" xfId="0" applyFont="1" applyBorder="1" applyAlignment="1">
      <alignment horizontal="left" vertical="center"/>
    </xf>
    <xf numFmtId="0" fontId="16" fillId="0" borderId="0" xfId="0" applyFont="1" applyBorder="1" applyAlignment="1">
      <alignment horizontal="left" vertical="center"/>
    </xf>
    <xf numFmtId="0" fontId="6" fillId="0" borderId="0" xfId="0" applyFont="1" applyBorder="1" applyAlignment="1">
      <alignment horizontal="center"/>
    </xf>
    <xf numFmtId="0" fontId="0" fillId="0" borderId="0" xfId="0" applyFont="1" applyBorder="1" applyAlignment="1">
      <alignment horizontal="left" vertical="center"/>
    </xf>
    <xf numFmtId="0" fontId="6" fillId="0" borderId="5" xfId="1" applyFont="1" applyBorder="1" applyAlignment="1" applyProtection="1">
      <alignment horizontal="left" vertical="center"/>
    </xf>
    <xf numFmtId="0" fontId="8" fillId="3" borderId="2" xfId="0" applyFont="1" applyFill="1" applyBorder="1" applyAlignment="1">
      <alignment vertical="center"/>
    </xf>
    <xf numFmtId="0" fontId="10" fillId="0" borderId="1" xfId="1" applyFont="1" applyBorder="1" applyAlignment="1">
      <alignment horizontal="center" vertical="center"/>
    </xf>
    <xf numFmtId="0" fontId="35" fillId="0" borderId="2" xfId="0" applyFont="1" applyBorder="1" applyAlignment="1">
      <alignment horizontal="left"/>
    </xf>
    <xf numFmtId="0" fontId="23" fillId="0" borderId="0" xfId="1" applyFont="1" applyBorder="1" applyAlignment="1" applyProtection="1"/>
    <xf numFmtId="0" fontId="12" fillId="0" borderId="1" xfId="1" applyFont="1" applyBorder="1" applyAlignment="1">
      <alignment horizontal="center" vertical="center"/>
    </xf>
    <xf numFmtId="0" fontId="0" fillId="0" borderId="38" xfId="0" applyFont="1" applyBorder="1" applyAlignment="1">
      <alignment horizontal="left" vertical="center"/>
    </xf>
    <xf numFmtId="0" fontId="23" fillId="0" borderId="3" xfId="1" applyFont="1" applyBorder="1" applyAlignment="1" applyProtection="1"/>
    <xf numFmtId="0" fontId="0" fillId="0" borderId="6" xfId="0" applyFont="1" applyBorder="1" applyAlignment="1">
      <alignment horizontal="center"/>
    </xf>
    <xf numFmtId="0" fontId="1" fillId="0" borderId="4" xfId="0" applyFont="1" applyBorder="1" applyAlignment="1">
      <alignment horizontal="center" vertical="center"/>
    </xf>
    <xf numFmtId="0" fontId="23" fillId="3" borderId="5" xfId="0" applyFont="1" applyFill="1" applyBorder="1" applyAlignment="1">
      <alignment horizontal="left" vertical="center"/>
    </xf>
    <xf numFmtId="0" fontId="6" fillId="0" borderId="6" xfId="0" applyFont="1" applyBorder="1"/>
    <xf numFmtId="0" fontId="6" fillId="3" borderId="32" xfId="0" applyFont="1" applyFill="1" applyBorder="1" applyAlignment="1">
      <alignment vertical="center"/>
    </xf>
    <xf numFmtId="0" fontId="23" fillId="0" borderId="18" xfId="0" applyFont="1" applyBorder="1" applyAlignment="1">
      <alignment horizontal="left"/>
    </xf>
    <xf numFmtId="0" fontId="1" fillId="3" borderId="18" xfId="0" applyFont="1" applyFill="1" applyBorder="1" applyAlignment="1">
      <alignment horizontal="center" vertical="center"/>
    </xf>
    <xf numFmtId="0" fontId="1" fillId="0" borderId="17" xfId="0" applyFont="1" applyBorder="1" applyAlignment="1">
      <alignment horizontal="center" vertical="center"/>
    </xf>
    <xf numFmtId="0" fontId="12" fillId="3" borderId="3" xfId="0" applyFont="1" applyFill="1" applyBorder="1" applyAlignment="1">
      <alignment vertical="center"/>
    </xf>
    <xf numFmtId="0" fontId="34" fillId="0" borderId="2" xfId="0" applyFont="1" applyBorder="1" applyAlignment="1">
      <alignment horizontal="left"/>
    </xf>
    <xf numFmtId="0" fontId="6" fillId="0" borderId="16" xfId="0" applyFont="1" applyBorder="1" applyAlignment="1"/>
    <xf numFmtId="0" fontId="6" fillId="3" borderId="39" xfId="0" applyFont="1" applyFill="1" applyBorder="1" applyAlignment="1">
      <alignment horizontal="left" vertical="center" wrapText="1"/>
    </xf>
    <xf numFmtId="0" fontId="23" fillId="0" borderId="4" xfId="0" applyFont="1" applyBorder="1" applyAlignment="1">
      <alignment horizontal="left" wrapText="1"/>
    </xf>
    <xf numFmtId="0" fontId="0" fillId="0" borderId="1" xfId="0" applyBorder="1"/>
    <xf numFmtId="0" fontId="1" fillId="3"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6" fillId="0" borderId="8" xfId="0" applyFont="1" applyBorder="1" applyAlignment="1">
      <alignment horizontal="center" vertical="center"/>
    </xf>
    <xf numFmtId="0" fontId="23" fillId="0" borderId="40" xfId="0" applyFont="1" applyBorder="1" applyAlignment="1">
      <alignment horizontal="left" vertical="center"/>
    </xf>
    <xf numFmtId="0" fontId="6" fillId="3" borderId="41" xfId="0" applyFont="1" applyFill="1" applyBorder="1" applyAlignment="1">
      <alignment vertical="center"/>
    </xf>
    <xf numFmtId="0" fontId="23" fillId="0" borderId="35" xfId="0" applyFont="1" applyBorder="1" applyAlignment="1">
      <alignment horizontal="left"/>
    </xf>
    <xf numFmtId="0" fontId="1" fillId="3" borderId="35" xfId="0" applyFont="1" applyFill="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3" xfId="0" applyFont="1" applyBorder="1" applyAlignment="1">
      <alignment horizontal="center" vertical="center"/>
    </xf>
    <xf numFmtId="0" fontId="1" fillId="0" borderId="41" xfId="0" applyFont="1" applyBorder="1" applyAlignment="1">
      <alignment horizontal="center" vertical="center"/>
    </xf>
    <xf numFmtId="0" fontId="23" fillId="0" borderId="0" xfId="1"/>
    <xf numFmtId="0" fontId="12" fillId="7" borderId="2" xfId="0" applyFont="1" applyFill="1" applyBorder="1" applyAlignment="1">
      <alignment vertical="center"/>
    </xf>
    <xf numFmtId="0" fontId="12" fillId="7" borderId="7" xfId="1" applyFont="1" applyFill="1" applyBorder="1" applyAlignment="1">
      <alignment horizontal="left" vertical="center"/>
    </xf>
    <xf numFmtId="0" fontId="6" fillId="8" borderId="3" xfId="0" applyFont="1" applyFill="1" applyBorder="1" applyAlignment="1">
      <alignment vertical="center"/>
    </xf>
    <xf numFmtId="0" fontId="6" fillId="8" borderId="7" xfId="0" applyFont="1" applyFill="1" applyBorder="1" applyAlignment="1">
      <alignment vertical="center"/>
    </xf>
    <xf numFmtId="0" fontId="7" fillId="0" borderId="3" xfId="0" applyFont="1" applyBorder="1" applyAlignment="1">
      <alignment horizontal="left" vertical="center"/>
    </xf>
    <xf numFmtId="0" fontId="7" fillId="0" borderId="3" xfId="0" applyFont="1" applyBorder="1" applyAlignment="1">
      <alignment horizontal="left" vertical="center" indent="1"/>
    </xf>
    <xf numFmtId="0" fontId="1" fillId="0" borderId="19" xfId="1" applyFont="1" applyBorder="1" applyAlignment="1">
      <alignment horizontal="center" vertical="center"/>
    </xf>
    <xf numFmtId="172" fontId="28" fillId="6" borderId="37" xfId="0" applyNumberFormat="1" applyFont="1" applyFill="1" applyBorder="1" applyAlignment="1">
      <alignment horizontal="center" vertical="center"/>
    </xf>
    <xf numFmtId="172" fontId="28" fillId="6" borderId="4" xfId="0" applyNumberFormat="1" applyFont="1" applyFill="1" applyBorder="1" applyAlignment="1">
      <alignment horizontal="center" vertical="center"/>
    </xf>
    <xf numFmtId="172" fontId="28" fillId="6" borderId="42" xfId="0" applyNumberFormat="1" applyFont="1" applyFill="1" applyBorder="1" applyAlignment="1">
      <alignment horizontal="center" vertical="center"/>
    </xf>
    <xf numFmtId="172" fontId="28" fillId="6" borderId="8" xfId="0" applyNumberFormat="1" applyFont="1" applyFill="1" applyBorder="1" applyAlignment="1">
      <alignment horizontal="center" vertical="center"/>
    </xf>
    <xf numFmtId="0" fontId="6" fillId="9" borderId="3" xfId="0" applyFont="1" applyFill="1" applyBorder="1" applyAlignment="1">
      <alignment vertical="center"/>
    </xf>
    <xf numFmtId="0" fontId="23" fillId="7" borderId="3" xfId="0" applyFont="1" applyFill="1" applyBorder="1" applyAlignment="1">
      <alignment horizontal="left"/>
    </xf>
    <xf numFmtId="0" fontId="23" fillId="7" borderId="2" xfId="0" applyFont="1" applyFill="1" applyBorder="1" applyAlignment="1">
      <alignment horizontal="left"/>
    </xf>
    <xf numFmtId="0" fontId="6" fillId="0" borderId="3" xfId="0" applyFont="1" applyFill="1" applyBorder="1" applyAlignment="1">
      <alignment vertical="center"/>
    </xf>
    <xf numFmtId="0" fontId="23" fillId="0" borderId="2" xfId="0" applyFont="1" applyFill="1" applyBorder="1" applyAlignment="1">
      <alignment horizontal="left"/>
    </xf>
    <xf numFmtId="0" fontId="6" fillId="0" borderId="7" xfId="0" applyFont="1" applyFill="1" applyBorder="1" applyAlignment="1">
      <alignment vertical="center"/>
    </xf>
    <xf numFmtId="0" fontId="1" fillId="0" borderId="2" xfId="0" applyFont="1" applyFill="1" applyBorder="1" applyAlignment="1">
      <alignment horizontal="center" vertical="center"/>
    </xf>
    <xf numFmtId="0" fontId="1" fillId="0" borderId="7"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 xfId="0" applyFont="1" applyBorder="1" applyAlignment="1">
      <alignment wrapText="1"/>
    </xf>
    <xf numFmtId="0" fontId="3" fillId="0" borderId="43" xfId="0" applyFont="1" applyBorder="1" applyAlignment="1">
      <alignment horizontal="left" vertical="top" wrapText="1"/>
    </xf>
    <xf numFmtId="0" fontId="4" fillId="0" borderId="44" xfId="0" applyFont="1" applyBorder="1" applyAlignment="1">
      <alignment horizontal="center" vertical="center"/>
    </xf>
    <xf numFmtId="0" fontId="4" fillId="0" borderId="21" xfId="0" applyFont="1" applyBorder="1" applyAlignment="1">
      <alignment horizontal="center" vertical="center"/>
    </xf>
    <xf numFmtId="0" fontId="4" fillId="0" borderId="11" xfId="0" applyFont="1" applyBorder="1" applyAlignment="1">
      <alignment horizontal="center"/>
    </xf>
    <xf numFmtId="0" fontId="4" fillId="0" borderId="21" xfId="0" applyFont="1" applyBorder="1" applyAlignment="1">
      <alignment horizontal="left" vertical="center" indent="1"/>
    </xf>
    <xf numFmtId="0" fontId="1" fillId="2" borderId="3" xfId="1" applyFont="1" applyFill="1" applyBorder="1" applyAlignment="1">
      <alignment horizontal="left"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5" fillId="2" borderId="21" xfId="0" applyFont="1" applyFill="1" applyBorder="1" applyAlignment="1">
      <alignment horizontal="center" vertical="center" textRotation="255"/>
    </xf>
    <xf numFmtId="0" fontId="25" fillId="4" borderId="6" xfId="1" applyFont="1" applyFill="1" applyBorder="1" applyAlignment="1" applyProtection="1">
      <alignment horizontal="right" vertical="center"/>
    </xf>
    <xf numFmtId="172" fontId="25" fillId="4" borderId="3" xfId="0" applyNumberFormat="1" applyFont="1" applyFill="1" applyBorder="1" applyAlignment="1">
      <alignment horizontal="center" vertical="center"/>
    </xf>
    <xf numFmtId="0" fontId="1" fillId="4" borderId="5" xfId="0" applyFont="1" applyFill="1" applyBorder="1" applyAlignment="1">
      <alignment horizontal="center" vertical="center"/>
    </xf>
    <xf numFmtId="0" fontId="28" fillId="4" borderId="6" xfId="1" applyFont="1" applyFill="1" applyBorder="1" applyAlignment="1" applyProtection="1">
      <alignment horizontal="right" vertical="center"/>
    </xf>
    <xf numFmtId="172" fontId="28" fillId="4" borderId="3" xfId="0" applyNumberFormat="1" applyFont="1" applyFill="1" applyBorder="1" applyAlignment="1">
      <alignment horizontal="center" vertical="center"/>
    </xf>
    <xf numFmtId="0" fontId="31" fillId="4" borderId="6" xfId="1" applyFont="1" applyFill="1" applyBorder="1" applyAlignment="1" applyProtection="1">
      <alignment horizontal="right" vertical="center"/>
    </xf>
    <xf numFmtId="172" fontId="31" fillId="4" borderId="3" xfId="0" applyNumberFormat="1" applyFont="1" applyFill="1" applyBorder="1" applyAlignment="1">
      <alignment horizontal="center" vertical="center"/>
    </xf>
    <xf numFmtId="0" fontId="4" fillId="0" borderId="43" xfId="0" applyFont="1" applyBorder="1" applyAlignment="1">
      <alignment horizontal="left" vertical="center" wrapText="1"/>
    </xf>
    <xf numFmtId="0" fontId="52" fillId="4" borderId="3" xfId="0" applyFont="1" applyFill="1" applyBorder="1" applyAlignment="1">
      <alignment horizontal="center" vertical="center"/>
    </xf>
    <xf numFmtId="0" fontId="53" fillId="4" borderId="3" xfId="0" applyFont="1" applyFill="1" applyBorder="1" applyAlignment="1">
      <alignment horizontal="center" vertical="center"/>
    </xf>
    <xf numFmtId="0" fontId="9" fillId="2" borderId="3" xfId="0" applyFont="1" applyFill="1" applyBorder="1" applyAlignment="1">
      <alignment horizontal="center" vertical="center"/>
    </xf>
    <xf numFmtId="172" fontId="31" fillId="4" borderId="24" xfId="0" applyNumberFormat="1" applyFont="1" applyFill="1" applyBorder="1" applyAlignment="1">
      <alignment horizontal="center" vertical="center"/>
    </xf>
    <xf numFmtId="0" fontId="51" fillId="4" borderId="3" xfId="0" applyFont="1" applyFill="1" applyBorder="1" applyAlignment="1">
      <alignment horizontal="center" vertical="center"/>
    </xf>
    <xf numFmtId="0" fontId="25" fillId="5" borderId="21" xfId="1" applyFont="1" applyFill="1" applyBorder="1" applyAlignment="1">
      <alignment horizontal="right" vertical="center"/>
    </xf>
    <xf numFmtId="172" fontId="25" fillId="5" borderId="21" xfId="0" applyNumberFormat="1" applyFont="1" applyFill="1" applyBorder="1" applyAlignment="1">
      <alignment horizontal="center" vertical="center"/>
    </xf>
    <xf numFmtId="0" fontId="1" fillId="0" borderId="5" xfId="0" applyFont="1" applyBorder="1" applyAlignment="1">
      <alignment horizontal="center" vertical="center"/>
    </xf>
    <xf numFmtId="0" fontId="28" fillId="5" borderId="3" xfId="1" applyFont="1" applyFill="1" applyBorder="1" applyAlignment="1">
      <alignment horizontal="right" vertical="center"/>
    </xf>
    <xf numFmtId="172" fontId="28" fillId="5" borderId="3" xfId="0" applyNumberFormat="1" applyFont="1" applyFill="1" applyBorder="1" applyAlignment="1">
      <alignment horizontal="center" vertical="center"/>
    </xf>
    <xf numFmtId="0" fontId="31" fillId="5" borderId="24" xfId="1" applyFont="1" applyFill="1" applyBorder="1" applyAlignment="1">
      <alignment horizontal="right" vertical="center"/>
    </xf>
    <xf numFmtId="172" fontId="31" fillId="5" borderId="24" xfId="0" applyNumberFormat="1" applyFont="1" applyFill="1" applyBorder="1" applyAlignment="1">
      <alignment horizontal="center" vertical="center"/>
    </xf>
    <xf numFmtId="0" fontId="1" fillId="2" borderId="41" xfId="1" applyFont="1" applyFill="1" applyBorder="1" applyAlignment="1">
      <alignment horizontal="left" vertical="center"/>
    </xf>
    <xf numFmtId="0" fontId="1" fillId="2" borderId="45" xfId="0" applyFont="1" applyFill="1" applyBorder="1" applyAlignment="1">
      <alignment horizontal="center" vertical="center"/>
    </xf>
    <xf numFmtId="0" fontId="1" fillId="2" borderId="41" xfId="0" applyFont="1" applyFill="1" applyBorder="1" applyAlignment="1">
      <alignment horizontal="center" vertical="center"/>
    </xf>
    <xf numFmtId="0" fontId="9" fillId="4" borderId="3" xfId="0" applyFont="1" applyFill="1" applyBorder="1" applyAlignment="1">
      <alignment horizontal="center" vertical="center"/>
    </xf>
    <xf numFmtId="0" fontId="1" fillId="2" borderId="4" xfId="0" applyFont="1" applyFill="1" applyBorder="1" applyAlignment="1">
      <alignment horizontal="left" vertical="top" wrapText="1"/>
    </xf>
    <xf numFmtId="172" fontId="8" fillId="3" borderId="3" xfId="0" applyNumberFormat="1" applyFont="1" applyFill="1" applyBorder="1" applyAlignment="1">
      <alignment horizontal="center" vertical="center"/>
    </xf>
    <xf numFmtId="0" fontId="28" fillId="4" borderId="3" xfId="0" applyFont="1" applyFill="1" applyBorder="1" applyAlignment="1">
      <alignment horizontal="center" vertical="center"/>
    </xf>
    <xf numFmtId="0" fontId="50" fillId="4" borderId="5" xfId="0" applyFont="1" applyFill="1" applyBorder="1" applyAlignment="1">
      <alignment horizontal="center" vertical="center"/>
    </xf>
    <xf numFmtId="0" fontId="15" fillId="2" borderId="5" xfId="0" applyFont="1" applyFill="1" applyBorder="1" applyAlignment="1">
      <alignment horizontal="center" vertical="center"/>
    </xf>
    <xf numFmtId="0" fontId="1" fillId="2" borderId="21" xfId="1" applyFont="1" applyFill="1" applyBorder="1" applyAlignment="1">
      <alignment horizontal="left" vertical="center"/>
    </xf>
    <xf numFmtId="0" fontId="1" fillId="2" borderId="21" xfId="0" applyFont="1" applyFill="1" applyBorder="1" applyAlignment="1">
      <alignment horizontal="center" vertical="center"/>
    </xf>
    <xf numFmtId="0" fontId="15" fillId="4" borderId="5" xfId="0" applyFont="1" applyFill="1" applyBorder="1" applyAlignment="1">
      <alignment horizontal="center" vertical="center"/>
    </xf>
    <xf numFmtId="172" fontId="28" fillId="6" borderId="24" xfId="0" applyNumberFormat="1" applyFont="1" applyFill="1" applyBorder="1" applyAlignment="1">
      <alignment horizontal="center" vertical="center"/>
    </xf>
    <xf numFmtId="172" fontId="28" fillId="2" borderId="26" xfId="0" applyNumberFormat="1" applyFont="1" applyFill="1" applyBorder="1" applyAlignment="1">
      <alignment horizontal="center" vertical="center"/>
    </xf>
    <xf numFmtId="172" fontId="28" fillId="6" borderId="21" xfId="0" applyNumberFormat="1" applyFont="1" applyFill="1" applyBorder="1" applyAlignment="1">
      <alignment horizontal="center" vertical="center"/>
    </xf>
    <xf numFmtId="172" fontId="28" fillId="6" borderId="3" xfId="0" applyNumberFormat="1"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12" fillId="2" borderId="3" xfId="0" applyFont="1" applyFill="1" applyBorder="1" applyAlignment="1">
      <alignment horizontal="center" vertical="center"/>
    </xf>
    <xf numFmtId="0" fontId="24" fillId="4" borderId="3" xfId="0" applyFont="1" applyFill="1" applyBorder="1" applyAlignment="1">
      <alignment horizontal="center" vertical="center"/>
    </xf>
    <xf numFmtId="0" fontId="27" fillId="4" borderId="3" xfId="0" applyFont="1" applyFill="1" applyBorder="1" applyAlignment="1">
      <alignment horizontal="center" vertical="center"/>
    </xf>
    <xf numFmtId="0" fontId="30" fillId="4" borderId="3" xfId="0" applyFont="1" applyFill="1" applyBorder="1" applyAlignment="1">
      <alignment horizontal="center" vertical="center"/>
    </xf>
    <xf numFmtId="0" fontId="3" fillId="2" borderId="5" xfId="0" applyFont="1" applyFill="1" applyBorder="1" applyAlignment="1">
      <alignment horizontal="center" vertical="center"/>
    </xf>
    <xf numFmtId="0" fontId="54" fillId="4" borderId="3" xfId="0" applyFont="1" applyFill="1" applyBorder="1" applyAlignment="1">
      <alignment horizontal="center" vertical="center"/>
    </xf>
    <xf numFmtId="0" fontId="55" fillId="4" borderId="3" xfId="0" applyFont="1" applyFill="1" applyBorder="1" applyAlignment="1">
      <alignment horizontal="center" vertical="center"/>
    </xf>
    <xf numFmtId="0" fontId="43" fillId="4" borderId="3" xfId="0" applyFont="1" applyFill="1" applyBorder="1" applyAlignment="1">
      <alignment horizontal="center" vertical="center"/>
    </xf>
    <xf numFmtId="0" fontId="24" fillId="0" borderId="3" xfId="0" applyFont="1" applyBorder="1" applyAlignment="1">
      <alignment horizontal="center" vertical="center"/>
    </xf>
    <xf numFmtId="0" fontId="27" fillId="0" borderId="3" xfId="0" applyFont="1" applyBorder="1" applyAlignment="1">
      <alignment horizontal="center" vertical="center"/>
    </xf>
    <xf numFmtId="0" fontId="30" fillId="0" borderId="3" xfId="0" applyFont="1" applyBorder="1" applyAlignment="1">
      <alignment horizontal="center" vertical="center"/>
    </xf>
    <xf numFmtId="0" fontId="12" fillId="2" borderId="5" xfId="0" applyFont="1" applyFill="1" applyBorder="1" applyAlignment="1">
      <alignment horizontal="center" vertical="center"/>
    </xf>
    <xf numFmtId="0" fontId="18" fillId="2" borderId="5" xfId="0" applyFont="1" applyFill="1" applyBorder="1" applyAlignment="1">
      <alignment horizontal="center" vertical="center"/>
    </xf>
    <xf numFmtId="0" fontId="54" fillId="0" borderId="3" xfId="0" applyFont="1" applyBorder="1" applyAlignment="1">
      <alignment horizontal="center" vertical="center"/>
    </xf>
    <xf numFmtId="0" fontId="55" fillId="0" borderId="3" xfId="0" applyFont="1" applyBorder="1" applyAlignment="1">
      <alignment horizontal="center" vertical="center"/>
    </xf>
    <xf numFmtId="0" fontId="43" fillId="0" borderId="3" xfId="0" applyFont="1" applyBorder="1" applyAlignment="1">
      <alignment horizontal="center" vertical="center"/>
    </xf>
    <xf numFmtId="0" fontId="10" fillId="3" borderId="5" xfId="0" applyFont="1" applyFill="1" applyBorder="1" applyAlignment="1">
      <alignment horizontal="center" vertical="center"/>
    </xf>
    <xf numFmtId="0" fontId="6" fillId="4" borderId="5" xfId="0" applyFont="1" applyFill="1" applyBorder="1" applyAlignment="1">
      <alignment horizontal="center" vertical="center"/>
    </xf>
    <xf numFmtId="172" fontId="8" fillId="6" borderId="3"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1" fillId="2" borderId="37" xfId="0" applyFont="1" applyFill="1" applyBorder="1" applyAlignment="1">
      <alignment horizontal="center" vertical="center"/>
    </xf>
    <xf numFmtId="0" fontId="25" fillId="4" borderId="5" xfId="0" applyFont="1" applyFill="1" applyBorder="1" applyAlignment="1">
      <alignment horizontal="center" vertical="center"/>
    </xf>
    <xf numFmtId="0" fontId="28" fillId="4" borderId="5" xfId="0" applyFont="1" applyFill="1" applyBorder="1" applyAlignment="1">
      <alignment horizontal="center" vertical="center"/>
    </xf>
    <xf numFmtId="0" fontId="31" fillId="4" borderId="5" xfId="0" applyFont="1" applyFill="1" applyBorder="1" applyAlignment="1">
      <alignment horizontal="center" vertical="center"/>
    </xf>
    <xf numFmtId="172" fontId="0" fillId="6" borderId="46" xfId="0" applyNumberFormat="1" applyFont="1" applyFill="1" applyBorder="1" applyAlignment="1">
      <alignment horizontal="center" vertical="center"/>
    </xf>
    <xf numFmtId="0" fontId="6" fillId="2" borderId="3" xfId="0" applyFont="1" applyFill="1" applyBorder="1" applyAlignment="1">
      <alignment horizontal="center" vertical="center"/>
    </xf>
    <xf numFmtId="172" fontId="25" fillId="4" borderId="5" xfId="0" applyNumberFormat="1" applyFont="1" applyFill="1" applyBorder="1" applyAlignment="1">
      <alignment horizontal="center" vertical="center"/>
    </xf>
    <xf numFmtId="0" fontId="57" fillId="4" borderId="3" xfId="0" applyFont="1" applyFill="1" applyBorder="1" applyAlignment="1">
      <alignment horizontal="center" vertical="center"/>
    </xf>
    <xf numFmtId="172" fontId="28" fillId="4" borderId="5" xfId="0" applyNumberFormat="1" applyFont="1" applyFill="1" applyBorder="1" applyAlignment="1">
      <alignment horizontal="center" vertical="center"/>
    </xf>
    <xf numFmtId="0" fontId="42" fillId="4" borderId="3" xfId="0" applyFont="1" applyFill="1" applyBorder="1" applyAlignment="1">
      <alignment horizontal="center" vertical="center"/>
    </xf>
    <xf numFmtId="172" fontId="31" fillId="4" borderId="5" xfId="0" applyNumberFormat="1" applyFont="1" applyFill="1" applyBorder="1" applyAlignment="1">
      <alignment horizontal="center" vertical="center"/>
    </xf>
    <xf numFmtId="0" fontId="45" fillId="4" borderId="3" xfId="0" applyFont="1" applyFill="1" applyBorder="1" applyAlignment="1">
      <alignment horizontal="center" vertical="center"/>
    </xf>
    <xf numFmtId="0" fontId="57" fillId="0" borderId="5" xfId="0" applyFont="1" applyBorder="1" applyAlignment="1">
      <alignment horizontal="center" vertical="center"/>
    </xf>
    <xf numFmtId="0" fontId="42" fillId="0" borderId="5" xfId="0" applyFont="1" applyBorder="1" applyAlignment="1">
      <alignment horizontal="center" vertical="center"/>
    </xf>
    <xf numFmtId="0" fontId="45" fillId="0" borderId="5" xfId="0" applyFont="1" applyBorder="1" applyAlignment="1">
      <alignment horizontal="center" vertical="center"/>
    </xf>
    <xf numFmtId="0" fontId="6" fillId="2" borderId="5" xfId="0" applyFont="1" applyFill="1" applyBorder="1" applyAlignment="1">
      <alignment horizontal="center" vertical="center"/>
    </xf>
    <xf numFmtId="0" fontId="6" fillId="3" borderId="5" xfId="0" applyFont="1" applyFill="1" applyBorder="1" applyAlignment="1">
      <alignment horizontal="center" vertical="center"/>
    </xf>
    <xf numFmtId="0" fontId="56" fillId="4" borderId="5" xfId="0" applyFont="1" applyFill="1" applyBorder="1" applyAlignment="1">
      <alignment horizontal="center" vertical="center"/>
    </xf>
    <xf numFmtId="0" fontId="41" fillId="4" borderId="5" xfId="0" applyFont="1" applyFill="1" applyBorder="1" applyAlignment="1">
      <alignment horizontal="center" vertical="center"/>
    </xf>
    <xf numFmtId="0" fontId="57" fillId="0" borderId="3" xfId="0" applyFont="1" applyBorder="1" applyAlignment="1">
      <alignment horizontal="center" vertical="center"/>
    </xf>
    <xf numFmtId="0" fontId="42" fillId="0" borderId="3" xfId="0" applyFont="1" applyBorder="1" applyAlignment="1">
      <alignment horizontal="center" vertical="center"/>
    </xf>
    <xf numFmtId="0" fontId="45" fillId="0" borderId="3" xfId="0" applyFont="1" applyBorder="1" applyAlignment="1">
      <alignment horizontal="center" vertical="center"/>
    </xf>
    <xf numFmtId="0" fontId="57" fillId="4" borderId="4" xfId="0" applyFont="1" applyFill="1" applyBorder="1" applyAlignment="1">
      <alignment horizontal="center" vertical="center"/>
    </xf>
    <xf numFmtId="0" fontId="42" fillId="4" borderId="4" xfId="0" applyFont="1" applyFill="1" applyBorder="1" applyAlignment="1">
      <alignment horizontal="center" vertical="center"/>
    </xf>
    <xf numFmtId="0" fontId="45" fillId="4" borderId="4" xfId="0" applyFont="1" applyFill="1" applyBorder="1" applyAlignment="1">
      <alignment horizontal="center" vertical="center"/>
    </xf>
    <xf numFmtId="0" fontId="56" fillId="4" borderId="9" xfId="0" applyFont="1" applyFill="1" applyBorder="1" applyAlignment="1">
      <alignment horizontal="center" vertical="center"/>
    </xf>
    <xf numFmtId="0" fontId="50" fillId="4" borderId="9" xfId="0" applyFont="1" applyFill="1" applyBorder="1" applyAlignment="1">
      <alignment horizontal="center" vertical="center"/>
    </xf>
    <xf numFmtId="0" fontId="41" fillId="4" borderId="9" xfId="0" applyFont="1" applyFill="1" applyBorder="1" applyAlignment="1">
      <alignment horizontal="center" vertical="center"/>
    </xf>
    <xf numFmtId="0" fontId="1" fillId="2" borderId="4" xfId="1" applyFont="1" applyFill="1" applyBorder="1" applyAlignment="1">
      <alignment horizontal="left" vertical="center"/>
    </xf>
    <xf numFmtId="0" fontId="1" fillId="2" borderId="9" xfId="1" applyFont="1" applyFill="1" applyBorder="1" applyAlignment="1">
      <alignment horizontal="left" vertical="center"/>
    </xf>
    <xf numFmtId="0" fontId="1" fillId="2" borderId="5" xfId="1" applyFont="1" applyFill="1" applyBorder="1" applyAlignment="1">
      <alignment horizontal="left" vertical="center"/>
    </xf>
  </cellXfs>
  <cellStyles count="2">
    <cellStyle name="Normál" xfId="0" builtinId="0"/>
    <cellStyle name="TableStyleLight1" xfId="1" xr:uid="{D6A9E742-1464-4127-AA02-4FCEFDD305BE}"/>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C0504D"/>
      <rgbColor rgb="00EBF1DE"/>
      <rgbColor rgb="00F2F2F2"/>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D7E4BD"/>
      <rgbColor rgb="00FFFF99"/>
      <rgbColor rgb="0099CCFF"/>
      <rgbColor rgb="00FF99CC"/>
      <rgbColor rgb="00CC99FF"/>
      <rgbColor rgb="00FFCC99"/>
      <rgbColor rgb="003366FF"/>
      <rgbColor rgb="0033CCCC"/>
      <rgbColor rgb="0092D050"/>
      <rgbColor rgb="00FFCC00"/>
      <rgbColor rgb="00FF9900"/>
      <rgbColor rgb="00E46C0A"/>
      <rgbColor rgb="004F81BD"/>
      <rgbColor rgb="00969696"/>
      <rgbColor rgb="00003366"/>
      <rgbColor rgb="00339966"/>
      <rgbColor rgb="00003300"/>
      <rgbColor rgb="00333300"/>
      <rgbColor rgb="00993300"/>
      <rgbColor rgb="00993366"/>
      <rgbColor rgb="00254061"/>
      <rgbColor rgb="00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4C36F-C4A6-4D5E-9C02-F1640A8D85F0}">
  <dimension ref="A1:IV42"/>
  <sheetViews>
    <sheetView tabSelected="1" zoomScaleNormal="100" workbookViewId="0">
      <pane xSplit="2" ySplit="3" topLeftCell="C4" activePane="bottomRight" state="frozen"/>
      <selection pane="topRight" activeCell="C1" sqref="C1"/>
      <selection pane="bottomLeft" activeCell="A4" sqref="A4"/>
      <selection pane="bottomRight" sqref="A1:B1"/>
    </sheetView>
  </sheetViews>
  <sheetFormatPr defaultColWidth="10.6640625" defaultRowHeight="13.8" x14ac:dyDescent="0.25"/>
  <cols>
    <col min="1" max="1" width="18.6640625" style="1" customWidth="1"/>
    <col min="2" max="2" width="60.6640625" style="2" customWidth="1"/>
    <col min="3" max="9" width="4.33203125" style="1" customWidth="1"/>
    <col min="10" max="10" width="5.6640625" style="1" customWidth="1"/>
    <col min="11" max="11" width="4.33203125" style="1" customWidth="1"/>
    <col min="12" max="12" width="6.44140625" style="3" customWidth="1"/>
    <col min="13" max="13" width="3.6640625" style="4" customWidth="1"/>
    <col min="14" max="14" width="13.6640625" style="1" customWidth="1"/>
    <col min="15" max="15" width="20.6640625" style="1" customWidth="1"/>
    <col min="16" max="16" width="3.6640625" style="1" customWidth="1"/>
    <col min="17" max="17" width="4.88671875" style="1" customWidth="1"/>
    <col min="18" max="18" width="10.5546875" style="1" customWidth="1"/>
    <col min="19" max="19" width="3.6640625" style="1" customWidth="1"/>
    <col min="20" max="20" width="5.6640625" style="1" customWidth="1"/>
    <col min="21" max="21" width="11" style="1" customWidth="1"/>
    <col min="22" max="22" width="21.109375" style="5" customWidth="1"/>
    <col min="23" max="16384" width="10.6640625" style="2"/>
  </cols>
  <sheetData>
    <row r="1" spans="1:256" s="10" customFormat="1" ht="45" customHeight="1" x14ac:dyDescent="0.25">
      <c r="A1" s="528" t="s">
        <v>0</v>
      </c>
      <c r="B1" s="528"/>
      <c r="C1" s="6"/>
      <c r="D1" s="6"/>
      <c r="E1" s="6"/>
      <c r="F1" s="6"/>
      <c r="G1" s="6"/>
      <c r="H1" s="6"/>
      <c r="I1" s="6"/>
      <c r="J1" s="6"/>
      <c r="K1" s="6"/>
      <c r="L1" s="7"/>
      <c r="M1" s="6"/>
      <c r="N1" s="8"/>
      <c r="O1" s="6"/>
      <c r="P1" s="6"/>
      <c r="Q1" s="4"/>
      <c r="R1" s="4"/>
      <c r="S1" s="4"/>
      <c r="T1" s="4"/>
      <c r="U1" s="4"/>
      <c r="V1" s="9"/>
    </row>
    <row r="2" spans="1:256" ht="18" customHeight="1" x14ac:dyDescent="0.3">
      <c r="A2" s="529" t="s">
        <v>1</v>
      </c>
      <c r="B2" s="530" t="s">
        <v>2</v>
      </c>
      <c r="C2" s="531" t="s">
        <v>3</v>
      </c>
      <c r="D2" s="531"/>
      <c r="E2" s="531"/>
      <c r="F2" s="531"/>
      <c r="G2" s="531" t="s">
        <v>4</v>
      </c>
      <c r="H2" s="531"/>
      <c r="I2" s="531"/>
      <c r="J2" s="531"/>
      <c r="K2" s="537" t="s">
        <v>5</v>
      </c>
      <c r="L2" s="537" t="s">
        <v>6</v>
      </c>
      <c r="M2" s="530" t="s">
        <v>7</v>
      </c>
      <c r="N2" s="530"/>
      <c r="O2" s="530"/>
      <c r="P2" s="530" t="s">
        <v>8</v>
      </c>
      <c r="Q2" s="530"/>
      <c r="R2" s="530"/>
      <c r="S2" s="530" t="s">
        <v>9</v>
      </c>
      <c r="T2" s="530"/>
      <c r="U2" s="530"/>
      <c r="V2" s="532" t="s">
        <v>10</v>
      </c>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54.9" customHeight="1" x14ac:dyDescent="0.25">
      <c r="A3" s="529"/>
      <c r="B3" s="530"/>
      <c r="C3" s="11">
        <v>1</v>
      </c>
      <c r="D3" s="12">
        <v>2</v>
      </c>
      <c r="E3" s="12">
        <v>3</v>
      </c>
      <c r="F3" s="12">
        <v>4</v>
      </c>
      <c r="G3" s="11" t="s">
        <v>11</v>
      </c>
      <c r="H3" s="12" t="s">
        <v>12</v>
      </c>
      <c r="I3" s="12" t="s">
        <v>13</v>
      </c>
      <c r="J3" s="12" t="s">
        <v>14</v>
      </c>
      <c r="K3" s="537"/>
      <c r="L3" s="537"/>
      <c r="M3" s="530"/>
      <c r="N3" s="530"/>
      <c r="O3" s="530"/>
      <c r="P3" s="530"/>
      <c r="Q3" s="530"/>
      <c r="R3" s="530"/>
      <c r="S3" s="530"/>
      <c r="T3" s="530"/>
      <c r="U3" s="530"/>
      <c r="V3" s="532"/>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17" customFormat="1" ht="20.100000000000001" customHeight="1" x14ac:dyDescent="0.25">
      <c r="A4" s="533" t="s">
        <v>15</v>
      </c>
      <c r="B4" s="533"/>
      <c r="C4" s="534"/>
      <c r="D4" s="534"/>
      <c r="E4" s="534"/>
      <c r="F4" s="534"/>
      <c r="G4" s="535"/>
      <c r="H4" s="535"/>
      <c r="I4" s="535"/>
      <c r="J4" s="535"/>
      <c r="K4" s="535"/>
      <c r="L4" s="535"/>
      <c r="M4" s="15"/>
      <c r="N4" s="536"/>
      <c r="O4" s="536"/>
      <c r="P4" s="536"/>
      <c r="Q4" s="536"/>
      <c r="R4" s="536"/>
      <c r="S4" s="536"/>
      <c r="T4" s="536"/>
      <c r="U4" s="536"/>
      <c r="V4" s="536"/>
    </row>
    <row r="5" spans="1:256" ht="14.4" x14ac:dyDescent="0.3">
      <c r="A5" s="18" t="s">
        <v>16</v>
      </c>
      <c r="B5" s="19" t="s">
        <v>17</v>
      </c>
      <c r="C5" s="20" t="s">
        <v>18</v>
      </c>
      <c r="D5" s="21"/>
      <c r="E5" s="21"/>
      <c r="F5" s="21"/>
      <c r="G5" s="20">
        <v>2</v>
      </c>
      <c r="H5" s="22"/>
      <c r="I5" s="22"/>
      <c r="J5" s="23"/>
      <c r="K5" s="24">
        <v>2</v>
      </c>
      <c r="L5" s="24" t="s">
        <v>19</v>
      </c>
      <c r="M5" s="25" t="s">
        <v>20</v>
      </c>
      <c r="N5" s="26" t="str">
        <f>A6</f>
        <v>bioinfub17gm</v>
      </c>
      <c r="O5" s="27" t="str">
        <f>B6</f>
        <v>Bioinformatics PR</v>
      </c>
      <c r="P5" s="28"/>
      <c r="Q5" s="21"/>
      <c r="R5" s="29"/>
      <c r="S5" s="30"/>
      <c r="T5" s="21"/>
      <c r="U5" s="29"/>
      <c r="V5" s="31" t="s">
        <v>21</v>
      </c>
    </row>
    <row r="6" spans="1:256" ht="14.4" x14ac:dyDescent="0.3">
      <c r="A6" s="18" t="s">
        <v>22</v>
      </c>
      <c r="B6" s="19" t="s">
        <v>23</v>
      </c>
      <c r="C6" s="20" t="s">
        <v>18</v>
      </c>
      <c r="D6" s="21"/>
      <c r="E6" s="21"/>
      <c r="F6" s="21"/>
      <c r="G6" s="20"/>
      <c r="H6" s="22">
        <v>2</v>
      </c>
      <c r="I6" s="22"/>
      <c r="J6" s="23"/>
      <c r="K6" s="24">
        <v>4</v>
      </c>
      <c r="L6" s="24" t="s">
        <v>24</v>
      </c>
      <c r="M6" s="25" t="s">
        <v>20</v>
      </c>
      <c r="N6" s="26" t="str">
        <f>A5</f>
        <v>bioinfub17em</v>
      </c>
      <c r="O6" s="27" t="str">
        <f>B5</f>
        <v>Bioinformatics  L</v>
      </c>
      <c r="P6" s="28"/>
      <c r="Q6" s="21"/>
      <c r="R6" s="29"/>
      <c r="S6" s="30"/>
      <c r="T6" s="21"/>
      <c r="U6" s="29"/>
      <c r="V6" s="31" t="s">
        <v>21</v>
      </c>
    </row>
    <row r="7" spans="1:256" ht="14.4" x14ac:dyDescent="0.3">
      <c r="A7" s="18" t="s">
        <v>25</v>
      </c>
      <c r="B7" s="19" t="s">
        <v>26</v>
      </c>
      <c r="C7" s="20" t="s">
        <v>18</v>
      </c>
      <c r="D7" s="21"/>
      <c r="E7" s="21"/>
      <c r="F7" s="21"/>
      <c r="G7" s="20">
        <v>1</v>
      </c>
      <c r="H7" s="22">
        <v>2</v>
      </c>
      <c r="I7" s="22"/>
      <c r="J7" s="23"/>
      <c r="K7" s="24">
        <v>5</v>
      </c>
      <c r="L7" s="24" t="s">
        <v>24</v>
      </c>
      <c r="M7" s="25"/>
      <c r="N7" s="21"/>
      <c r="O7" s="32" t="s">
        <v>27</v>
      </c>
      <c r="P7" s="33"/>
      <c r="Q7" s="21"/>
      <c r="R7" s="29"/>
      <c r="S7" s="30"/>
      <c r="T7" s="21"/>
      <c r="U7" s="29"/>
      <c r="V7" s="31" t="s">
        <v>28</v>
      </c>
    </row>
    <row r="8" spans="1:256" ht="15" customHeight="1" x14ac:dyDescent="0.25">
      <c r="A8" s="538" t="s">
        <v>29</v>
      </c>
      <c r="B8" s="538"/>
      <c r="C8" s="34"/>
      <c r="D8" s="35">
        <f>SUMIF(D5:D7,"=x",$G5:$G7)+SUMIF(D5:D7,"=x",$H5:$H7)+SUMIF(D5:D7,"=x",$I5:$I7)</f>
        <v>0</v>
      </c>
      <c r="E8" s="35">
        <f>SUMIF(E5:E7,"=x",$G5:$G7)+SUMIF(E5:E7,"=x",$H5:$H7)+SUMIF(E5:E7,"=x",$I5:$I7)</f>
        <v>0</v>
      </c>
      <c r="F8" s="36">
        <f>SUMIF(F5:F7,"=x",$G5:$G7)+SUMIF(F5:F7,"=x",$H5:$H7)+SUMIF(F5:F7,"=x",$I5:$I7)</f>
        <v>0</v>
      </c>
      <c r="G8" s="539">
        <f>SUM(C8:F8)</f>
        <v>0</v>
      </c>
      <c r="H8" s="539"/>
      <c r="I8" s="539"/>
      <c r="J8" s="539"/>
      <c r="K8" s="539"/>
      <c r="L8" s="539"/>
      <c r="M8" s="37"/>
      <c r="N8" s="540"/>
      <c r="O8" s="540"/>
      <c r="P8" s="540"/>
      <c r="Q8" s="540"/>
      <c r="R8" s="540"/>
      <c r="S8" s="540"/>
      <c r="T8" s="540"/>
      <c r="U8" s="540"/>
      <c r="V8" s="540"/>
    </row>
    <row r="9" spans="1:256" ht="15" customHeight="1" x14ac:dyDescent="0.25">
      <c r="A9" s="541" t="s">
        <v>30</v>
      </c>
      <c r="B9" s="541"/>
      <c r="C9" s="38"/>
      <c r="D9" s="39">
        <f>SUMIF(D5:D7,"=x",$K5:$K7)</f>
        <v>0</v>
      </c>
      <c r="E9" s="39">
        <f>SUMIF(E5:E7,"=x",$K5:$K7)</f>
        <v>0</v>
      </c>
      <c r="F9" s="40">
        <f>SUMIF(F5:F7,"=x",$K5:$K7)</f>
        <v>0</v>
      </c>
      <c r="G9" s="542">
        <f>SUM(C9:F9)</f>
        <v>0</v>
      </c>
      <c r="H9" s="542"/>
      <c r="I9" s="542"/>
      <c r="J9" s="542"/>
      <c r="K9" s="542"/>
      <c r="L9" s="542"/>
      <c r="M9" s="41"/>
      <c r="N9" s="540"/>
      <c r="O9" s="540"/>
      <c r="P9" s="540"/>
      <c r="Q9" s="540"/>
      <c r="R9" s="540"/>
      <c r="S9" s="540"/>
      <c r="T9" s="540"/>
      <c r="U9" s="540"/>
      <c r="V9" s="540"/>
    </row>
    <row r="10" spans="1:256" ht="15" customHeight="1" x14ac:dyDescent="0.25">
      <c r="A10" s="543" t="s">
        <v>31</v>
      </c>
      <c r="B10" s="543"/>
      <c r="C10" s="42"/>
      <c r="D10" s="43">
        <f>SUMPRODUCT(--(D5:D7="x"),--($L5:$L7="K"))</f>
        <v>0</v>
      </c>
      <c r="E10" s="43">
        <f>SUMPRODUCT(--(E5:E7="x"),--($L5:$L7="K"))</f>
        <v>0</v>
      </c>
      <c r="F10" s="44">
        <f>SUMPRODUCT(--(F5:F7="x"),--($L5:$L7="K"))</f>
        <v>0</v>
      </c>
      <c r="G10" s="544">
        <f>SUM(C10:F10)</f>
        <v>0</v>
      </c>
      <c r="H10" s="544"/>
      <c r="I10" s="544"/>
      <c r="J10" s="544"/>
      <c r="K10" s="544"/>
      <c r="L10" s="544"/>
      <c r="M10" s="45"/>
      <c r="N10" s="540"/>
      <c r="O10" s="540"/>
      <c r="P10" s="540"/>
      <c r="Q10" s="540"/>
      <c r="R10" s="540"/>
      <c r="S10" s="540"/>
      <c r="T10" s="540"/>
      <c r="U10" s="540"/>
      <c r="V10" s="540"/>
    </row>
    <row r="11" spans="1:256" ht="20.100000000000001" customHeight="1" x14ac:dyDescent="0.25">
      <c r="A11" s="533" t="s">
        <v>32</v>
      </c>
      <c r="B11" s="533"/>
      <c r="C11" s="534"/>
      <c r="D11" s="534"/>
      <c r="E11" s="534"/>
      <c r="F11" s="534"/>
      <c r="G11" s="535"/>
      <c r="H11" s="535"/>
      <c r="I11" s="535"/>
      <c r="J11" s="535"/>
      <c r="K11" s="535"/>
      <c r="L11" s="535"/>
      <c r="M11" s="15"/>
      <c r="N11" s="536"/>
      <c r="O11" s="536"/>
      <c r="P11" s="536"/>
      <c r="Q11" s="536"/>
      <c r="R11" s="536"/>
      <c r="S11" s="536"/>
      <c r="T11" s="536"/>
      <c r="U11" s="536"/>
      <c r="V11" s="536"/>
    </row>
    <row r="12" spans="1:256" ht="14.4" x14ac:dyDescent="0.3">
      <c r="A12" s="18" t="s">
        <v>33</v>
      </c>
      <c r="B12" s="46" t="s">
        <v>34</v>
      </c>
      <c r="C12" s="20" t="s">
        <v>18</v>
      </c>
      <c r="D12" s="21"/>
      <c r="E12" s="21"/>
      <c r="F12" s="21"/>
      <c r="G12" s="20">
        <v>1</v>
      </c>
      <c r="H12" s="22"/>
      <c r="I12" s="22"/>
      <c r="J12" s="23"/>
      <c r="K12" s="24">
        <v>1</v>
      </c>
      <c r="L12" s="24" t="s">
        <v>35</v>
      </c>
      <c r="M12" s="25"/>
      <c r="N12" s="21"/>
      <c r="O12" s="47" t="s">
        <v>27</v>
      </c>
      <c r="P12" s="48"/>
      <c r="Q12" s="21"/>
      <c r="R12" s="29"/>
      <c r="S12" s="30"/>
      <c r="T12" s="21"/>
      <c r="U12" s="29"/>
      <c r="V12" s="31" t="s">
        <v>36</v>
      </c>
    </row>
    <row r="13" spans="1:256" ht="14.4" x14ac:dyDescent="0.3">
      <c r="A13" s="18" t="s">
        <v>37</v>
      </c>
      <c r="B13" s="19" t="s">
        <v>38</v>
      </c>
      <c r="C13" s="20" t="s">
        <v>18</v>
      </c>
      <c r="D13" s="21"/>
      <c r="E13" s="21"/>
      <c r="F13" s="21"/>
      <c r="G13" s="20"/>
      <c r="H13" s="22">
        <v>3</v>
      </c>
      <c r="I13" s="22"/>
      <c r="J13" s="23"/>
      <c r="K13" s="24">
        <v>6</v>
      </c>
      <c r="L13" s="24" t="s">
        <v>24</v>
      </c>
      <c r="M13" s="25"/>
      <c r="N13" s="21"/>
      <c r="O13" s="49" t="s">
        <v>27</v>
      </c>
      <c r="P13" s="50"/>
      <c r="Q13" s="21"/>
      <c r="R13" s="29"/>
      <c r="S13" s="30"/>
      <c r="T13" s="21"/>
      <c r="U13" s="29"/>
      <c r="V13" s="31" t="s">
        <v>39</v>
      </c>
    </row>
    <row r="14" spans="1:256" ht="14.4" x14ac:dyDescent="0.3">
      <c r="A14" s="18" t="s">
        <v>40</v>
      </c>
      <c r="B14" s="19" t="s">
        <v>41</v>
      </c>
      <c r="C14" s="20" t="s">
        <v>18</v>
      </c>
      <c r="D14" s="21"/>
      <c r="E14" s="21"/>
      <c r="F14" s="21"/>
      <c r="G14" s="20">
        <v>2</v>
      </c>
      <c r="H14" s="22"/>
      <c r="I14" s="22"/>
      <c r="J14" s="23"/>
      <c r="K14" s="24">
        <v>2</v>
      </c>
      <c r="L14" s="24" t="s">
        <v>35</v>
      </c>
      <c r="M14" s="25"/>
      <c r="N14" s="21"/>
      <c r="O14" s="29" t="s">
        <v>27</v>
      </c>
      <c r="P14" s="30"/>
      <c r="Q14" s="21"/>
      <c r="R14" s="29"/>
      <c r="S14" s="30"/>
      <c r="T14" s="21"/>
      <c r="U14" s="29"/>
      <c r="V14" s="51" t="s">
        <v>42</v>
      </c>
    </row>
    <row r="15" spans="1:256" ht="14.4" x14ac:dyDescent="0.3">
      <c r="A15" s="18" t="s">
        <v>43</v>
      </c>
      <c r="B15" s="19" t="s">
        <v>44</v>
      </c>
      <c r="C15" s="30"/>
      <c r="D15" s="21" t="s">
        <v>18</v>
      </c>
      <c r="E15" s="21"/>
      <c r="F15" s="21"/>
      <c r="G15" s="20">
        <v>2</v>
      </c>
      <c r="H15" s="22"/>
      <c r="I15" s="22"/>
      <c r="J15" s="23"/>
      <c r="K15" s="24">
        <v>2</v>
      </c>
      <c r="L15" s="24" t="s">
        <v>45</v>
      </c>
      <c r="M15" s="25"/>
      <c r="N15" s="52"/>
      <c r="O15" s="53" t="s">
        <v>27</v>
      </c>
      <c r="P15" s="54"/>
      <c r="Q15" s="21"/>
      <c r="R15" s="29"/>
      <c r="S15" s="30"/>
      <c r="T15" s="21"/>
      <c r="U15" s="29"/>
      <c r="V15" s="31" t="s">
        <v>46</v>
      </c>
    </row>
    <row r="16" spans="1:256" ht="14.4" x14ac:dyDescent="0.3">
      <c r="A16" s="18" t="s">
        <v>47</v>
      </c>
      <c r="B16" s="19" t="s">
        <v>48</v>
      </c>
      <c r="C16" s="30"/>
      <c r="D16" s="21"/>
      <c r="E16" s="21" t="s">
        <v>18</v>
      </c>
      <c r="F16" s="21"/>
      <c r="G16" s="20">
        <v>2</v>
      </c>
      <c r="H16" s="22"/>
      <c r="I16" s="22"/>
      <c r="J16" s="23"/>
      <c r="K16" s="24">
        <v>2</v>
      </c>
      <c r="L16" s="24" t="s">
        <v>35</v>
      </c>
      <c r="M16" s="25"/>
      <c r="N16" s="21"/>
      <c r="O16" s="49" t="s">
        <v>27</v>
      </c>
      <c r="P16" s="50"/>
      <c r="Q16" s="21"/>
      <c r="R16" s="29"/>
      <c r="S16" s="30"/>
      <c r="T16" s="21"/>
      <c r="U16" s="29"/>
      <c r="V16" s="31" t="s">
        <v>49</v>
      </c>
    </row>
    <row r="17" spans="1:22" ht="14.4" x14ac:dyDescent="0.3">
      <c r="A17" s="18" t="s">
        <v>50</v>
      </c>
      <c r="B17" s="19" t="s">
        <v>51</v>
      </c>
      <c r="C17" s="30"/>
      <c r="D17" s="21" t="s">
        <v>18</v>
      </c>
      <c r="E17" s="21"/>
      <c r="F17" s="21"/>
      <c r="G17" s="20"/>
      <c r="H17" s="22">
        <v>1</v>
      </c>
      <c r="I17" s="22"/>
      <c r="J17" s="23"/>
      <c r="K17" s="24">
        <v>4</v>
      </c>
      <c r="L17" s="24" t="s">
        <v>52</v>
      </c>
      <c r="M17" s="25"/>
      <c r="N17" s="21"/>
      <c r="O17" s="49" t="s">
        <v>27</v>
      </c>
      <c r="P17" s="50"/>
      <c r="Q17" s="21"/>
      <c r="R17" s="29"/>
      <c r="S17" s="30"/>
      <c r="T17" s="21"/>
      <c r="U17" s="29"/>
      <c r="V17" s="511" t="s">
        <v>53</v>
      </c>
    </row>
    <row r="18" spans="1:22" ht="15" customHeight="1" x14ac:dyDescent="0.25">
      <c r="A18" s="538" t="s">
        <v>29</v>
      </c>
      <c r="B18" s="538"/>
      <c r="C18" s="56">
        <f>SUMIF(C12:C17,"=x",$G12:$G17)+SUMIF(C12:C17,"=x",$H12:$H17)+SUMIF(C12:C17,"=x",$I12:$I17)</f>
        <v>6</v>
      </c>
      <c r="D18" s="35">
        <f>SUMIF(D12:D17,"=x",$G12:$G17)+SUMIF(D12:D17,"=x",$H12:$H17)+SUMIF(D12:D17,"=x",$I12:$I17)</f>
        <v>3</v>
      </c>
      <c r="E18" s="35">
        <f>SUMIF(E12:E17,"=x",$G12:$G17)+SUMIF(E12:E17,"=x",$H12:$H17)+SUMIF(E12:E17,"=x",$I12:$I17)</f>
        <v>2</v>
      </c>
      <c r="F18" s="35">
        <f>SUMIF(F12:F17,"=x",$G12:$G17)+SUMIF(F12:F17,"=x",$H12:$H17)+SUMIF(F12:F17,"=x",$I12:$I17)</f>
        <v>0</v>
      </c>
      <c r="G18" s="539">
        <f>SUM(C18:F18)</f>
        <v>11</v>
      </c>
      <c r="H18" s="539"/>
      <c r="I18" s="539"/>
      <c r="J18" s="539"/>
      <c r="K18" s="539"/>
      <c r="L18" s="539"/>
      <c r="M18" s="37"/>
      <c r="N18" s="540"/>
      <c r="O18" s="540"/>
      <c r="P18" s="540"/>
      <c r="Q18" s="540"/>
      <c r="R18" s="540"/>
      <c r="S18" s="540"/>
      <c r="T18" s="540"/>
      <c r="U18" s="540"/>
      <c r="V18" s="540"/>
    </row>
    <row r="19" spans="1:22" ht="15" customHeight="1" x14ac:dyDescent="0.25">
      <c r="A19" s="541" t="s">
        <v>30</v>
      </c>
      <c r="B19" s="541"/>
      <c r="C19" s="57">
        <f>SUMIF(C12:C17,"=x",$K12:$K17)</f>
        <v>9</v>
      </c>
      <c r="D19" s="39">
        <f>SUMIF(D12:D17,"=x",$K12:$K17)</f>
        <v>6</v>
      </c>
      <c r="E19" s="39">
        <f>SUMIF(E12:E17,"=x",$K12:$K17)</f>
        <v>2</v>
      </c>
      <c r="F19" s="39">
        <f>SUMIF(F12:F17,"=x",$K12:$K17)</f>
        <v>0</v>
      </c>
      <c r="G19" s="542">
        <f>SUM(C19:F19)</f>
        <v>17</v>
      </c>
      <c r="H19" s="542"/>
      <c r="I19" s="542"/>
      <c r="J19" s="542"/>
      <c r="K19" s="542"/>
      <c r="L19" s="542"/>
      <c r="M19" s="41"/>
      <c r="N19" s="540"/>
      <c r="O19" s="540"/>
      <c r="P19" s="540"/>
      <c r="Q19" s="540"/>
      <c r="R19" s="540"/>
      <c r="S19" s="540"/>
      <c r="T19" s="540"/>
      <c r="U19" s="540"/>
      <c r="V19" s="540"/>
    </row>
    <row r="20" spans="1:22" ht="15" customHeight="1" x14ac:dyDescent="0.25">
      <c r="A20" s="543" t="s">
        <v>31</v>
      </c>
      <c r="B20" s="543"/>
      <c r="C20" s="58">
        <f>COUNTIFS(C12:C17,"x",$L12:$L17,"K")+COUNTIFS(C12:C17,"x",$L12:$L17,"AK")+COUNTIFS(C12:C17,"x",$L12:$L17,"BK")</f>
        <v>2</v>
      </c>
      <c r="D20" s="43">
        <f>COUNTIFS(D12:D17,"x",$L12:$L17,"K")+COUNTIFS(D12:D17,"x",$L12:$L17,"AK")+COUNTIFS(D12:D17,"x",$L12:$L17,"BK")</f>
        <v>1</v>
      </c>
      <c r="E20" s="43">
        <f>COUNTIFS(E12:E17,"x",$L12:$L17,"K")+COUNTIFS(E12:E17,"x",$L12:$L17,"AK")+COUNTIFS(E12:E17,"x",$L12:$L17,"BK")</f>
        <v>1</v>
      </c>
      <c r="F20" s="44">
        <f>SUMPRODUCT(--(F$5:F$7="x"),--($L$5:$L$7="K"))</f>
        <v>0</v>
      </c>
      <c r="G20" s="544">
        <f>SUM(C20:F20)</f>
        <v>4</v>
      </c>
      <c r="H20" s="544"/>
      <c r="I20" s="544"/>
      <c r="J20" s="544"/>
      <c r="K20" s="544"/>
      <c r="L20" s="544"/>
      <c r="M20" s="45"/>
      <c r="N20" s="540"/>
      <c r="O20" s="540"/>
      <c r="P20" s="540"/>
      <c r="Q20" s="540"/>
      <c r="R20" s="540"/>
      <c r="S20" s="540"/>
      <c r="T20" s="540"/>
      <c r="U20" s="540"/>
      <c r="V20" s="540"/>
    </row>
    <row r="21" spans="1:22" ht="15" customHeight="1" x14ac:dyDescent="0.25">
      <c r="A21" s="59"/>
      <c r="B21" s="60"/>
      <c r="C21" s="61"/>
      <c r="D21" s="62"/>
      <c r="E21" s="62"/>
      <c r="F21" s="63"/>
      <c r="G21" s="61"/>
      <c r="H21" s="64"/>
      <c r="I21" s="64"/>
      <c r="J21" s="65"/>
      <c r="K21" s="64"/>
      <c r="L21" s="66"/>
      <c r="M21" s="67"/>
      <c r="N21" s="68"/>
      <c r="O21" s="68"/>
      <c r="P21" s="68"/>
      <c r="Q21" s="68"/>
      <c r="R21" s="68"/>
      <c r="S21" s="68"/>
      <c r="T21" s="68"/>
      <c r="U21" s="68"/>
      <c r="V21" s="69"/>
    </row>
    <row r="22" spans="1:22" ht="18.75" customHeight="1" x14ac:dyDescent="0.25">
      <c r="A22" s="533" t="s">
        <v>54</v>
      </c>
      <c r="B22" s="533"/>
      <c r="C22" s="14"/>
      <c r="D22" s="70"/>
      <c r="E22" s="70"/>
      <c r="F22" s="70"/>
      <c r="G22" s="535"/>
      <c r="H22" s="535"/>
      <c r="I22" s="535"/>
      <c r="J22" s="535"/>
      <c r="K22" s="535"/>
      <c r="L22" s="535"/>
      <c r="M22" s="15"/>
      <c r="N22" s="70"/>
      <c r="O22" s="70"/>
      <c r="P22" s="70"/>
      <c r="Q22" s="70"/>
      <c r="R22" s="70"/>
      <c r="S22" s="70"/>
      <c r="T22" s="70"/>
      <c r="U22" s="70"/>
      <c r="V22" s="16"/>
    </row>
    <row r="23" spans="1:22" ht="15" customHeight="1" x14ac:dyDescent="0.25">
      <c r="A23" s="71"/>
      <c r="B23" s="72"/>
      <c r="C23" s="73"/>
      <c r="D23" s="74"/>
      <c r="E23" s="74"/>
      <c r="F23" s="74"/>
      <c r="G23" s="73"/>
      <c r="H23" s="74"/>
      <c r="I23" s="74"/>
      <c r="J23" s="74"/>
      <c r="K23" s="74"/>
      <c r="L23" s="75"/>
      <c r="M23" s="76"/>
      <c r="N23" s="74"/>
      <c r="O23" s="74"/>
      <c r="P23" s="74"/>
      <c r="Q23" s="74"/>
      <c r="R23" s="74"/>
      <c r="S23" s="74"/>
      <c r="T23" s="74"/>
      <c r="U23" s="74"/>
      <c r="V23" s="75"/>
    </row>
    <row r="24" spans="1:22" ht="20.100000000000001" customHeight="1" x14ac:dyDescent="0.25">
      <c r="A24" s="533" t="s">
        <v>55</v>
      </c>
      <c r="B24" s="533"/>
      <c r="C24" s="534"/>
      <c r="D24" s="534"/>
      <c r="E24" s="534"/>
      <c r="F24" s="534"/>
      <c r="G24" s="535"/>
      <c r="H24" s="535"/>
      <c r="I24" s="535"/>
      <c r="J24" s="535"/>
      <c r="K24" s="535"/>
      <c r="L24" s="535"/>
      <c r="M24" s="15"/>
      <c r="N24" s="536"/>
      <c r="O24" s="536"/>
      <c r="P24" s="536"/>
      <c r="Q24" s="536"/>
      <c r="R24" s="536"/>
      <c r="S24" s="536"/>
      <c r="T24" s="536"/>
      <c r="U24" s="536"/>
      <c r="V24" s="536"/>
    </row>
    <row r="25" spans="1:22" ht="15" customHeight="1" x14ac:dyDescent="0.25">
      <c r="A25" s="59"/>
      <c r="B25"/>
      <c r="C25" s="61"/>
      <c r="D25" s="62"/>
      <c r="E25" s="77"/>
      <c r="F25" s="78"/>
      <c r="G25" s="61"/>
      <c r="H25" s="64"/>
      <c r="I25" s="64"/>
      <c r="J25" s="65"/>
      <c r="K25" s="64"/>
      <c r="L25" s="66"/>
      <c r="M25" s="67"/>
      <c r="N25" s="68"/>
      <c r="O25" s="68"/>
      <c r="P25" s="68"/>
      <c r="Q25" s="68"/>
      <c r="R25" s="68"/>
      <c r="S25" s="68"/>
      <c r="T25" s="68"/>
      <c r="U25" s="68"/>
      <c r="V25" s="69"/>
    </row>
    <row r="26" spans="1:22" ht="20.100000000000001" customHeight="1" x14ac:dyDescent="0.25">
      <c r="A26" s="533" t="s">
        <v>56</v>
      </c>
      <c r="B26" s="533"/>
      <c r="C26" s="14"/>
      <c r="D26" s="70"/>
      <c r="E26" s="70"/>
      <c r="F26" s="70"/>
      <c r="G26" s="14"/>
      <c r="H26" s="70"/>
      <c r="I26" s="70"/>
      <c r="J26" s="70"/>
      <c r="K26" s="70"/>
      <c r="L26" s="16"/>
      <c r="M26" s="15"/>
      <c r="N26" s="70"/>
      <c r="O26" s="70"/>
      <c r="P26" s="70"/>
      <c r="Q26" s="70"/>
      <c r="R26" s="70"/>
      <c r="S26" s="70"/>
      <c r="T26" s="70"/>
      <c r="U26" s="70"/>
      <c r="V26" s="79"/>
    </row>
    <row r="27" spans="1:22" ht="14.4" x14ac:dyDescent="0.25">
      <c r="A27" s="80" t="s">
        <v>57</v>
      </c>
      <c r="B27" s="81" t="s">
        <v>58</v>
      </c>
      <c r="C27" s="61"/>
      <c r="D27" s="62"/>
      <c r="E27" s="77" t="s">
        <v>18</v>
      </c>
      <c r="F27" s="78"/>
      <c r="G27" s="82"/>
      <c r="H27" s="22">
        <v>3</v>
      </c>
      <c r="I27" s="22"/>
      <c r="J27" s="23"/>
      <c r="K27" s="24">
        <v>5</v>
      </c>
      <c r="L27" s="24" t="s">
        <v>24</v>
      </c>
      <c r="M27" s="25"/>
      <c r="N27" s="22"/>
      <c r="O27" s="83"/>
      <c r="P27" s="20"/>
      <c r="Q27" s="22"/>
      <c r="R27" s="83"/>
      <c r="S27" s="20"/>
      <c r="T27" s="22"/>
      <c r="U27" s="83"/>
      <c r="V27" s="512" t="s">
        <v>53</v>
      </c>
    </row>
    <row r="28" spans="1:22" ht="14.4" x14ac:dyDescent="0.25">
      <c r="A28" s="80" t="s">
        <v>59</v>
      </c>
      <c r="B28" s="81" t="s">
        <v>60</v>
      </c>
      <c r="C28" s="61"/>
      <c r="D28" s="62"/>
      <c r="E28" s="77"/>
      <c r="F28" s="78" t="s">
        <v>18</v>
      </c>
      <c r="G28" s="82"/>
      <c r="H28" s="22">
        <v>17</v>
      </c>
      <c r="I28" s="22"/>
      <c r="J28" s="23"/>
      <c r="K28" s="24">
        <v>25</v>
      </c>
      <c r="L28" s="24" t="s">
        <v>24</v>
      </c>
      <c r="M28" s="84" t="s">
        <v>446</v>
      </c>
      <c r="N28" s="85" t="str">
        <f>A27</f>
        <v>diplm1ub17dm</v>
      </c>
      <c r="O28" s="86" t="str">
        <f>B27</f>
        <v>Thesis Research Work I. PR</v>
      </c>
      <c r="P28" s="87"/>
      <c r="Q28" s="22"/>
      <c r="R28" s="83"/>
      <c r="S28" s="20"/>
      <c r="T28" s="22"/>
      <c r="U28" s="83"/>
      <c r="V28" s="512" t="s">
        <v>53</v>
      </c>
    </row>
    <row r="29" spans="1:22" ht="15" customHeight="1" x14ac:dyDescent="0.25">
      <c r="A29" s="88"/>
      <c r="B29" s="88"/>
      <c r="C29" s="89"/>
      <c r="D29" s="89"/>
      <c r="E29" s="89"/>
      <c r="F29" s="89"/>
      <c r="G29" s="89"/>
      <c r="H29" s="89"/>
      <c r="I29" s="89"/>
      <c r="J29" s="89"/>
      <c r="K29" s="89"/>
      <c r="L29" s="89"/>
      <c r="M29" s="90"/>
      <c r="N29" s="91"/>
      <c r="O29" s="91"/>
      <c r="P29" s="91"/>
      <c r="Q29" s="91"/>
      <c r="R29" s="91"/>
      <c r="S29" s="91"/>
      <c r="T29" s="91"/>
      <c r="U29" s="91"/>
      <c r="V29" s="92"/>
    </row>
    <row r="30" spans="1:22" ht="15" customHeight="1" x14ac:dyDescent="0.25">
      <c r="A30" s="93" t="s">
        <v>6</v>
      </c>
    </row>
    <row r="31" spans="1:22" ht="15" customHeight="1" x14ac:dyDescent="0.25">
      <c r="A31" s="94" t="s">
        <v>61</v>
      </c>
    </row>
    <row r="32" spans="1:22" ht="15" customHeight="1" x14ac:dyDescent="0.25">
      <c r="A32" s="94" t="s">
        <v>62</v>
      </c>
    </row>
    <row r="33" spans="1:1" ht="15" customHeight="1" x14ac:dyDescent="0.25">
      <c r="A33" s="94" t="s">
        <v>63</v>
      </c>
    </row>
    <row r="34" spans="1:1" ht="15" customHeight="1" x14ac:dyDescent="0.25">
      <c r="A34" s="94" t="s">
        <v>64</v>
      </c>
    </row>
    <row r="35" spans="1:1" ht="15" customHeight="1" x14ac:dyDescent="0.25">
      <c r="A35" s="94" t="s">
        <v>65</v>
      </c>
    </row>
    <row r="36" spans="1:1" ht="15" customHeight="1" x14ac:dyDescent="0.25">
      <c r="A36" s="94" t="s">
        <v>66</v>
      </c>
    </row>
    <row r="37" spans="1:1" ht="15" customHeight="1" x14ac:dyDescent="0.25">
      <c r="A37" s="94" t="s">
        <v>67</v>
      </c>
    </row>
    <row r="38" spans="1:1" ht="15" customHeight="1" x14ac:dyDescent="0.25">
      <c r="A38"/>
    </row>
    <row r="39" spans="1:1" ht="15" customHeight="1" x14ac:dyDescent="0.25">
      <c r="A39" s="95" t="s">
        <v>68</v>
      </c>
    </row>
    <row r="40" spans="1:1" ht="15" customHeight="1" x14ac:dyDescent="0.25">
      <c r="A40" s="96" t="s">
        <v>69</v>
      </c>
    </row>
    <row r="41" spans="1:1" ht="15" customHeight="1" x14ac:dyDescent="0.25">
      <c r="A41" s="97" t="s">
        <v>70</v>
      </c>
    </row>
    <row r="42" spans="1:1" ht="15" customHeight="1" x14ac:dyDescent="0.25">
      <c r="A42" s="94" t="s">
        <v>71</v>
      </c>
    </row>
  </sheetData>
  <mergeCells count="44">
    <mergeCell ref="A26:B26"/>
    <mergeCell ref="A20:B20"/>
    <mergeCell ref="G20:L20"/>
    <mergeCell ref="N20:V20"/>
    <mergeCell ref="A22:B22"/>
    <mergeCell ref="G22:L22"/>
    <mergeCell ref="A24:B24"/>
    <mergeCell ref="C24:F24"/>
    <mergeCell ref="G24:L24"/>
    <mergeCell ref="N24:V24"/>
    <mergeCell ref="A18:B18"/>
    <mergeCell ref="G18:L18"/>
    <mergeCell ref="N18:V18"/>
    <mergeCell ref="A19:B19"/>
    <mergeCell ref="G19:L19"/>
    <mergeCell ref="N19:V19"/>
    <mergeCell ref="A10:B10"/>
    <mergeCell ref="G10:L10"/>
    <mergeCell ref="N10:V10"/>
    <mergeCell ref="A11:B11"/>
    <mergeCell ref="C11:F11"/>
    <mergeCell ref="G11:L11"/>
    <mergeCell ref="N11:V11"/>
    <mergeCell ref="A8:B8"/>
    <mergeCell ref="G8:L8"/>
    <mergeCell ref="N8:V8"/>
    <mergeCell ref="A9:B9"/>
    <mergeCell ref="G9:L9"/>
    <mergeCell ref="N9:V9"/>
    <mergeCell ref="A4:B4"/>
    <mergeCell ref="C4:F4"/>
    <mergeCell ref="G4:L4"/>
    <mergeCell ref="N4:V4"/>
    <mergeCell ref="K2:K3"/>
    <mergeCell ref="L2:L3"/>
    <mergeCell ref="M2:O3"/>
    <mergeCell ref="P2:R3"/>
    <mergeCell ref="S2:U3"/>
    <mergeCell ref="A1:B1"/>
    <mergeCell ref="A2:A3"/>
    <mergeCell ref="B2:B3"/>
    <mergeCell ref="C2:F2"/>
    <mergeCell ref="G2:J2"/>
    <mergeCell ref="V2:V3"/>
  </mergeCells>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F4549-D644-4443-B02F-A8074B4707C4}">
  <dimension ref="A1:IV87"/>
  <sheetViews>
    <sheetView zoomScale="85" zoomScaleNormal="85" workbookViewId="0">
      <pane xSplit="2" ySplit="3" topLeftCell="C16" activePane="bottomRight" state="frozen"/>
      <selection pane="topRight" activeCell="C1" sqref="C1"/>
      <selection pane="bottomLeft" activeCell="A4" sqref="A4"/>
      <selection pane="bottomRight" activeCell="E64" sqref="E64:F65"/>
    </sheetView>
  </sheetViews>
  <sheetFormatPr defaultColWidth="10.6640625" defaultRowHeight="14.4" x14ac:dyDescent="0.25"/>
  <cols>
    <col min="1" max="1" width="18.33203125" style="1" customWidth="1"/>
    <col min="2" max="2" width="65.33203125" style="2" customWidth="1"/>
    <col min="3" max="3" width="4.33203125" style="1" customWidth="1"/>
    <col min="4" max="4" width="4.44140625" style="1" customWidth="1"/>
    <col min="5" max="9" width="4.33203125" style="1" customWidth="1"/>
    <col min="10" max="10" width="5.6640625" style="1" customWidth="1"/>
    <col min="11" max="11" width="4.33203125" style="1" customWidth="1"/>
    <col min="12" max="12" width="4.33203125" style="3" customWidth="1"/>
    <col min="13" max="13" width="3.6640625" style="98" customWidth="1"/>
    <col min="14" max="14" width="13.5546875" style="1" customWidth="1"/>
    <col min="15" max="15" width="23.88671875" style="1" customWidth="1"/>
    <col min="16" max="16" width="3.6640625" style="1" customWidth="1"/>
    <col min="17" max="17" width="5.6640625" style="1" customWidth="1"/>
    <col min="18" max="18" width="12.5546875" style="1" customWidth="1"/>
    <col min="19" max="19" width="3.6640625" style="1" customWidth="1"/>
    <col min="20" max="20" width="8.88671875" style="1" customWidth="1"/>
    <col min="21" max="21" width="10.44140625" style="1" customWidth="1"/>
    <col min="22" max="22" width="24.33203125" style="99" customWidth="1"/>
    <col min="23" max="16384" width="10.6640625" style="2"/>
  </cols>
  <sheetData>
    <row r="1" spans="1:256" ht="41.25" customHeight="1" x14ac:dyDescent="0.25">
      <c r="A1" s="545" t="s">
        <v>493</v>
      </c>
      <c r="B1" s="545"/>
      <c r="C1" s="545"/>
      <c r="D1" s="545"/>
      <c r="E1" s="545"/>
      <c r="F1" s="545"/>
      <c r="G1" s="545"/>
      <c r="H1" s="545"/>
      <c r="I1" s="545"/>
      <c r="J1" s="545"/>
      <c r="K1" s="545"/>
      <c r="L1" s="545"/>
      <c r="M1" s="545"/>
      <c r="N1" s="545"/>
      <c r="O1" s="100"/>
      <c r="P1" s="100"/>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8" customHeight="1" x14ac:dyDescent="0.3">
      <c r="A2" s="529" t="s">
        <v>1</v>
      </c>
      <c r="B2" s="530" t="s">
        <v>2</v>
      </c>
      <c r="C2" s="531" t="s">
        <v>3</v>
      </c>
      <c r="D2" s="531"/>
      <c r="E2" s="531"/>
      <c r="F2" s="531"/>
      <c r="G2" s="531" t="s">
        <v>4</v>
      </c>
      <c r="H2" s="531"/>
      <c r="I2" s="531"/>
      <c r="J2" s="531"/>
      <c r="K2" s="537" t="s">
        <v>5</v>
      </c>
      <c r="L2" s="537" t="s">
        <v>6</v>
      </c>
      <c r="M2" s="530" t="s">
        <v>7</v>
      </c>
      <c r="N2" s="530"/>
      <c r="O2" s="530"/>
      <c r="P2" s="530" t="s">
        <v>8</v>
      </c>
      <c r="Q2" s="530"/>
      <c r="R2" s="530"/>
      <c r="S2" s="530" t="s">
        <v>9</v>
      </c>
      <c r="T2" s="530"/>
      <c r="U2" s="530"/>
      <c r="V2" s="532" t="s">
        <v>10</v>
      </c>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54.9" customHeight="1" x14ac:dyDescent="0.25">
      <c r="A3" s="529"/>
      <c r="B3" s="530"/>
      <c r="C3" s="11">
        <v>1</v>
      </c>
      <c r="D3" s="12">
        <v>2</v>
      </c>
      <c r="E3" s="12">
        <v>3</v>
      </c>
      <c r="F3" s="12">
        <v>4</v>
      </c>
      <c r="G3" s="11" t="s">
        <v>11</v>
      </c>
      <c r="H3" s="12" t="s">
        <v>12</v>
      </c>
      <c r="I3" s="12" t="s">
        <v>13</v>
      </c>
      <c r="J3" s="12" t="s">
        <v>14</v>
      </c>
      <c r="K3" s="537"/>
      <c r="L3" s="537"/>
      <c r="M3" s="530"/>
      <c r="N3" s="530"/>
      <c r="O3" s="530"/>
      <c r="P3" s="530"/>
      <c r="Q3" s="530"/>
      <c r="R3" s="530"/>
      <c r="S3" s="530"/>
      <c r="T3" s="530"/>
      <c r="U3" s="530"/>
      <c r="V3" s="532"/>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17" customFormat="1" ht="20.100000000000001" customHeight="1" x14ac:dyDescent="0.25">
      <c r="A4" s="533" t="s">
        <v>15</v>
      </c>
      <c r="B4" s="533"/>
      <c r="C4" s="534"/>
      <c r="D4" s="534"/>
      <c r="E4" s="534"/>
      <c r="F4" s="534"/>
      <c r="G4" s="535"/>
      <c r="H4" s="535"/>
      <c r="I4" s="535"/>
      <c r="J4" s="535"/>
      <c r="K4" s="535"/>
      <c r="L4" s="535"/>
      <c r="M4" s="101"/>
      <c r="N4" s="536"/>
      <c r="O4" s="536"/>
      <c r="P4" s="536"/>
      <c r="Q4" s="536"/>
      <c r="R4" s="536"/>
      <c r="S4" s="536"/>
      <c r="T4" s="536"/>
      <c r="U4" s="536"/>
      <c r="V4" s="536"/>
    </row>
    <row r="5" spans="1:256" x14ac:dyDescent="0.3">
      <c r="A5" s="102" t="str">
        <f>MSc!A5</f>
        <v>bioinfub17em</v>
      </c>
      <c r="B5" s="103" t="str">
        <f>MSc!B5</f>
        <v>Bioinformatics  L</v>
      </c>
      <c r="C5" s="104" t="str">
        <f>MSc!C5</f>
        <v>x</v>
      </c>
      <c r="D5" s="105"/>
      <c r="E5" s="105"/>
      <c r="F5" s="106"/>
      <c r="G5" s="104">
        <f>MSc!G5</f>
        <v>2</v>
      </c>
      <c r="H5" s="105">
        <f>MSc!H5</f>
        <v>0</v>
      </c>
      <c r="I5" s="105"/>
      <c r="J5" s="107"/>
      <c r="K5" s="108">
        <f>MSc!K5</f>
        <v>2</v>
      </c>
      <c r="L5" s="108" t="str">
        <f>MSc!L5</f>
        <v>DK</v>
      </c>
      <c r="M5" s="109" t="str">
        <f>MSc!M5</f>
        <v>t</v>
      </c>
      <c r="N5" s="110" t="str">
        <f>MSc!N5</f>
        <v>bioinfub17gm</v>
      </c>
      <c r="O5" s="111" t="str">
        <f>MSc!O5</f>
        <v>Bioinformatics PR</v>
      </c>
      <c r="P5" s="112"/>
      <c r="Q5" s="21"/>
      <c r="R5" s="29"/>
      <c r="S5" s="30"/>
      <c r="T5" s="21"/>
      <c r="U5" s="29"/>
      <c r="V5" s="113" t="str">
        <f>MSc!V5</f>
        <v>Vellai Tibor</v>
      </c>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x14ac:dyDescent="0.3">
      <c r="A6" s="102" t="str">
        <f>MSc!A6</f>
        <v>bioinfub17gm</v>
      </c>
      <c r="B6" s="103" t="str">
        <f>MSc!B6</f>
        <v>Bioinformatics PR</v>
      </c>
      <c r="C6" s="104" t="str">
        <f>MSc!C6</f>
        <v>x</v>
      </c>
      <c r="D6" s="105"/>
      <c r="E6" s="105"/>
      <c r="F6" s="106"/>
      <c r="G6" s="104"/>
      <c r="H6" s="105">
        <f>MSc!H6</f>
        <v>2</v>
      </c>
      <c r="I6" s="105"/>
      <c r="J6" s="107"/>
      <c r="K6" s="108">
        <f>MSc!K6</f>
        <v>4</v>
      </c>
      <c r="L6" s="108" t="str">
        <f>MSc!L6</f>
        <v>Gyj</v>
      </c>
      <c r="M6" s="109" t="str">
        <f>MSc!M6</f>
        <v>t</v>
      </c>
      <c r="N6" s="110" t="str">
        <f>MSc!N6</f>
        <v>bioinfub17em</v>
      </c>
      <c r="O6" s="111" t="str">
        <f>MSc!O6</f>
        <v>Bioinformatics  L</v>
      </c>
      <c r="P6" s="112"/>
      <c r="Q6" s="21"/>
      <c r="R6" s="29"/>
      <c r="S6" s="30"/>
      <c r="T6" s="21"/>
      <c r="U6" s="29"/>
      <c r="V6" s="113" t="str">
        <f>MSc!V6</f>
        <v>Vellai Tibor</v>
      </c>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x14ac:dyDescent="0.3">
      <c r="A7" s="102" t="str">
        <f>MSc!A7</f>
        <v>biometub17vm</v>
      </c>
      <c r="B7" s="103" t="str">
        <f>MSc!B7</f>
        <v>Biometry, advanced biostatistics L+PR</v>
      </c>
      <c r="C7" s="104" t="str">
        <f>MSc!C7</f>
        <v>x</v>
      </c>
      <c r="D7" s="105"/>
      <c r="E7" s="105"/>
      <c r="F7" s="106"/>
      <c r="G7" s="105">
        <f>MSc!G7</f>
        <v>1</v>
      </c>
      <c r="H7" s="105">
        <f>MSc!H7</f>
        <v>2</v>
      </c>
      <c r="I7" s="105"/>
      <c r="J7" s="107"/>
      <c r="K7" s="108">
        <f>MSc!K7</f>
        <v>5</v>
      </c>
      <c r="L7" s="108" t="str">
        <f>MSc!L7</f>
        <v>Gyj</v>
      </c>
      <c r="M7" s="114"/>
      <c r="N7" s="115"/>
      <c r="O7" s="116" t="str">
        <f>MSc!O7</f>
        <v>–</v>
      </c>
      <c r="P7" s="117"/>
      <c r="Q7" s="21"/>
      <c r="R7" s="29"/>
      <c r="S7" s="30"/>
      <c r="T7" s="21"/>
      <c r="U7" s="29"/>
      <c r="V7" s="113" t="str">
        <f>MSc!V7</f>
        <v>Podani János</v>
      </c>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x14ac:dyDescent="0.25">
      <c r="A8" s="538" t="s">
        <v>29</v>
      </c>
      <c r="B8" s="538"/>
      <c r="C8" s="56">
        <f>SUMIF(C5:C7,"=x",$G5:$G7)+SUMIF(C5:C7,"=x",$H5:$H7)+SUMIF(C5:C7,"=x",$I5:$I7)</f>
        <v>7</v>
      </c>
      <c r="D8" s="35">
        <f>SUMIF(D5:D7,"=x",$G5:$G7)+SUMIF(D5:D7,"=x",$H5:$H7)+SUMIF(D5:D7,"=x",$I5:$I7)</f>
        <v>0</v>
      </c>
      <c r="E8" s="35">
        <f>SUMIF(E5:E7,"=x",$G5:$G7)+SUMIF(E5:E7,"=x",$H5:$H7)+SUMIF(E5:E7,"=x",$I5:$I7)</f>
        <v>0</v>
      </c>
      <c r="F8" s="36">
        <f>SUMIF(F5:F7,"=x",$G5:$G7)+SUMIF(F5:F7,"=x",$H5:$H7)+SUMIF(F5:F7,"=x",$I5:$I7)</f>
        <v>0</v>
      </c>
      <c r="G8" s="539">
        <f>SUM(C8:F8)</f>
        <v>7</v>
      </c>
      <c r="H8" s="539"/>
      <c r="I8" s="539"/>
      <c r="J8" s="539"/>
      <c r="K8" s="539"/>
      <c r="L8" s="539"/>
      <c r="M8" s="546"/>
      <c r="N8" s="546"/>
      <c r="O8" s="546"/>
      <c r="P8" s="546"/>
      <c r="Q8" s="546"/>
      <c r="R8" s="546"/>
      <c r="S8" s="546"/>
      <c r="T8" s="546"/>
      <c r="U8" s="546"/>
      <c r="V8" s="546"/>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x14ac:dyDescent="0.25">
      <c r="A9" s="541" t="s">
        <v>30</v>
      </c>
      <c r="B9" s="541"/>
      <c r="C9" s="57">
        <f>SUMIF(C5:C7,"=x",$K5:$K7)</f>
        <v>11</v>
      </c>
      <c r="D9" s="39">
        <f>SUMIF(D5:D7,"=x",$K5:$K7)</f>
        <v>0</v>
      </c>
      <c r="E9" s="39">
        <f>SUMIF(E5:E7,"=x",$K5:$K7)</f>
        <v>0</v>
      </c>
      <c r="F9" s="40">
        <f>SUMIF(F5:F7,"=x",$K5:$K7)</f>
        <v>0</v>
      </c>
      <c r="G9" s="542">
        <f>SUM(C9:F9)</f>
        <v>11</v>
      </c>
      <c r="H9" s="542"/>
      <c r="I9" s="542"/>
      <c r="J9" s="542"/>
      <c r="K9" s="542"/>
      <c r="L9" s="542"/>
      <c r="M9" s="547"/>
      <c r="N9" s="547"/>
      <c r="O9" s="547"/>
      <c r="P9" s="547"/>
      <c r="Q9" s="547"/>
      <c r="R9" s="547"/>
      <c r="S9" s="547"/>
      <c r="T9" s="547"/>
      <c r="U9" s="547"/>
      <c r="V9" s="547"/>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x14ac:dyDescent="0.25">
      <c r="A10" s="543" t="s">
        <v>31</v>
      </c>
      <c r="B10" s="543"/>
      <c r="C10" s="58">
        <f>COUNTIFS(C5:C7,"x",$L5:$L7,"K")+COUNTIFS(C5:C7,"x",$L5:$L7,"AK")+COUNTIFS(C5:C7,"x",$L5:$L7,"BK")</f>
        <v>0</v>
      </c>
      <c r="D10" s="43">
        <f>SUMPRODUCT(--(D5:D7="x"),--($L5:$L7="K"))</f>
        <v>0</v>
      </c>
      <c r="E10" s="43">
        <f>SUMPRODUCT(--(E5:E7="x"),--($L5:$L7="K"))</f>
        <v>0</v>
      </c>
      <c r="F10" s="44">
        <f>SUMPRODUCT(--(F5:F7="x"),--($L5:$L7="K"))</f>
        <v>0</v>
      </c>
      <c r="G10" s="544">
        <f>SUM(C10:F10)</f>
        <v>0</v>
      </c>
      <c r="H10" s="544"/>
      <c r="I10" s="544"/>
      <c r="J10" s="544"/>
      <c r="K10" s="544"/>
      <c r="L10" s="544"/>
      <c r="M10" s="118"/>
      <c r="N10" s="540"/>
      <c r="O10" s="540"/>
      <c r="P10" s="540"/>
      <c r="Q10" s="540"/>
      <c r="R10" s="540"/>
      <c r="S10" s="540"/>
      <c r="T10" s="540"/>
      <c r="U10" s="540"/>
      <c r="V10" s="54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0.100000000000001" customHeight="1" x14ac:dyDescent="0.25">
      <c r="A11" s="533" t="s">
        <v>32</v>
      </c>
      <c r="B11" s="533"/>
      <c r="C11" s="534"/>
      <c r="D11" s="534"/>
      <c r="E11" s="534"/>
      <c r="F11" s="534"/>
      <c r="G11" s="535"/>
      <c r="H11" s="535"/>
      <c r="I11" s="535"/>
      <c r="J11" s="535"/>
      <c r="K11" s="535"/>
      <c r="L11" s="535"/>
      <c r="M11" s="548"/>
      <c r="N11" s="548"/>
      <c r="O11" s="548"/>
      <c r="P11" s="548"/>
      <c r="Q11" s="548"/>
      <c r="R11" s="548"/>
      <c r="S11" s="548"/>
      <c r="T11" s="548"/>
      <c r="U11" s="548"/>
      <c r="V11" s="548"/>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x14ac:dyDescent="0.3">
      <c r="A12" s="119" t="str">
        <f>MSc!A12</f>
        <v>bioetiub17em</v>
      </c>
      <c r="B12" s="103" t="str">
        <f>MSc!B12</f>
        <v>Bioethics and Philosophy of Science L</v>
      </c>
      <c r="C12" s="104" t="str">
        <f>MSc!C12</f>
        <v>x</v>
      </c>
      <c r="D12" s="105"/>
      <c r="E12" s="105"/>
      <c r="F12" s="106"/>
      <c r="G12" s="104">
        <f>MSc!G12</f>
        <v>1</v>
      </c>
      <c r="H12" s="105"/>
      <c r="I12" s="105"/>
      <c r="J12" s="106"/>
      <c r="K12" s="108">
        <f>MSc!K12</f>
        <v>1</v>
      </c>
      <c r="L12" s="108" t="str">
        <f>MSc!L12</f>
        <v>K</v>
      </c>
      <c r="M12" s="114"/>
      <c r="N12" s="115"/>
      <c r="O12" s="116" t="str">
        <f>MSc!O12</f>
        <v>–</v>
      </c>
      <c r="P12" s="117"/>
      <c r="Q12" s="21"/>
      <c r="R12" s="29"/>
      <c r="S12" s="30"/>
      <c r="T12" s="21"/>
      <c r="U12" s="29"/>
      <c r="V12" s="113" t="str">
        <f>MSc!V12</f>
        <v>Lőw Péter</v>
      </c>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x14ac:dyDescent="0.3">
      <c r="A13" s="119" t="str">
        <f>MSc!A13</f>
        <v>kutmodub17gm</v>
      </c>
      <c r="B13" s="103" t="str">
        <f>MSc!B13</f>
        <v>Research methods PR</v>
      </c>
      <c r="C13" s="104" t="str">
        <f>MSc!C13</f>
        <v>x</v>
      </c>
      <c r="D13" s="105"/>
      <c r="E13" s="105"/>
      <c r="F13" s="106"/>
      <c r="G13" s="104"/>
      <c r="H13" s="105">
        <f>MSc!H13</f>
        <v>3</v>
      </c>
      <c r="I13" s="105"/>
      <c r="J13" s="106">
        <f>MSc!J13</f>
        <v>0</v>
      </c>
      <c r="K13" s="108">
        <f>MSc!K13</f>
        <v>6</v>
      </c>
      <c r="L13" s="108" t="str">
        <f>MSc!L13</f>
        <v>Gyj</v>
      </c>
      <c r="M13" s="114"/>
      <c r="N13" s="115"/>
      <c r="O13" s="116" t="str">
        <f>MSc!O13</f>
        <v>–</v>
      </c>
      <c r="P13" s="117"/>
      <c r="Q13" s="21"/>
      <c r="R13" s="29"/>
      <c r="S13" s="30"/>
      <c r="T13" s="21"/>
      <c r="U13" s="29"/>
      <c r="V13" s="113" t="str">
        <f>MSc!V13</f>
        <v>Miklósi Ádám</v>
      </c>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x14ac:dyDescent="0.3">
      <c r="A14" s="119" t="str">
        <f>MSc!A14</f>
        <v>gentecub17em</v>
      </c>
      <c r="B14" s="103" t="str">
        <f>MSc!B14</f>
        <v>Genetechnology L</v>
      </c>
      <c r="C14" s="104" t="str">
        <f>MSc!C14</f>
        <v>x</v>
      </c>
      <c r="D14" s="105">
        <f>MSc!D14</f>
        <v>0</v>
      </c>
      <c r="E14" s="105"/>
      <c r="F14" s="106"/>
      <c r="G14" s="104">
        <f>MSc!G14</f>
        <v>2</v>
      </c>
      <c r="H14" s="105"/>
      <c r="I14" s="105"/>
      <c r="J14" s="106">
        <f>MSc!J14</f>
        <v>0</v>
      </c>
      <c r="K14" s="108">
        <f>MSc!K14</f>
        <v>2</v>
      </c>
      <c r="L14" s="108" t="str">
        <f>MSc!L14</f>
        <v>K</v>
      </c>
      <c r="M14" s="114"/>
      <c r="N14" s="115"/>
      <c r="O14" s="116" t="str">
        <f>MSc!O14</f>
        <v>–</v>
      </c>
      <c r="P14" s="117"/>
      <c r="Q14" s="21"/>
      <c r="R14" s="29"/>
      <c r="S14" s="30"/>
      <c r="T14" s="21"/>
      <c r="U14" s="29"/>
      <c r="V14" s="113" t="str">
        <f>MSc!V14</f>
        <v>Málnási-Csizmadia András</v>
      </c>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x14ac:dyDescent="0.3">
      <c r="A15" s="119" t="str">
        <f>MSc!A15</f>
        <v>rendb1ub17em</v>
      </c>
      <c r="B15" s="103" t="str">
        <f>MSc!B15</f>
        <v>Systems and omics biology I. L</v>
      </c>
      <c r="C15" s="104"/>
      <c r="D15" s="105" t="str">
        <f>MSc!D15</f>
        <v>x</v>
      </c>
      <c r="E15" s="105"/>
      <c r="F15" s="106"/>
      <c r="G15" s="104">
        <f>MSc!G15</f>
        <v>2</v>
      </c>
      <c r="H15" s="105"/>
      <c r="I15" s="105">
        <f>MSc!I15</f>
        <v>0</v>
      </c>
      <c r="J15" s="106">
        <f>MSc!J15</f>
        <v>0</v>
      </c>
      <c r="K15" s="108">
        <f>MSc!K15</f>
        <v>2</v>
      </c>
      <c r="L15" s="108" t="str">
        <f>MSc!L15</f>
        <v>AK</v>
      </c>
      <c r="M15" s="114"/>
      <c r="N15" s="115"/>
      <c r="O15" s="116" t="str">
        <f>MSc!O15</f>
        <v>–</v>
      </c>
      <c r="P15" s="117"/>
      <c r="Q15" s="21"/>
      <c r="R15" s="29"/>
      <c r="S15" s="30"/>
      <c r="T15" s="21"/>
      <c r="U15" s="29"/>
      <c r="V15" s="113" t="str">
        <f>MSc!V15</f>
        <v>Dobolyi Árpád</v>
      </c>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x14ac:dyDescent="0.3">
      <c r="A16" s="119" t="str">
        <f>MSc!A16</f>
        <v>terembub17em</v>
      </c>
      <c r="B16" s="103" t="str">
        <f>MSc!B16</f>
        <v>Nature and humankind L</v>
      </c>
      <c r="C16" s="104"/>
      <c r="D16" s="105">
        <f>MSc!D16</f>
        <v>0</v>
      </c>
      <c r="E16" s="105" t="str">
        <f>MSc!E16</f>
        <v>x</v>
      </c>
      <c r="F16" s="106"/>
      <c r="G16" s="104">
        <f>MSc!G16</f>
        <v>2</v>
      </c>
      <c r="H16" s="105"/>
      <c r="I16" s="105">
        <f>MSc!I16</f>
        <v>0</v>
      </c>
      <c r="J16" s="106">
        <f>MSc!J16</f>
        <v>0</v>
      </c>
      <c r="K16" s="108">
        <f>MSc!K16</f>
        <v>2</v>
      </c>
      <c r="L16" s="108" t="str">
        <f>MSc!L16</f>
        <v>K</v>
      </c>
      <c r="M16" s="114"/>
      <c r="N16" s="115"/>
      <c r="O16" s="116" t="str">
        <f>MSc!O16</f>
        <v>–</v>
      </c>
      <c r="P16" s="117"/>
      <c r="Q16" s="21"/>
      <c r="R16" s="29"/>
      <c r="S16" s="30"/>
      <c r="T16" s="21"/>
      <c r="U16" s="29"/>
      <c r="V16" s="113" t="str">
        <f>MSc!V16</f>
        <v>Oborny Beáta</v>
      </c>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x14ac:dyDescent="0.3">
      <c r="A17" s="119" t="str">
        <f>MSc!A17</f>
        <v>mamgy1ub17gm</v>
      </c>
      <c r="B17" s="103" t="str">
        <f>MSc!B17</f>
        <v>Advanced Methodology I. PR</v>
      </c>
      <c r="C17" s="104"/>
      <c r="D17" s="105" t="str">
        <f>MSc!D17</f>
        <v>x</v>
      </c>
      <c r="E17" s="105"/>
      <c r="F17" s="106"/>
      <c r="G17" s="104"/>
      <c r="H17" s="105">
        <f>MSc!H17</f>
        <v>1</v>
      </c>
      <c r="I17" s="105"/>
      <c r="J17" s="106"/>
      <c r="K17" s="108">
        <f>MSc!K17</f>
        <v>4</v>
      </c>
      <c r="L17" s="108" t="str">
        <f>MSc!L17</f>
        <v>Hf</v>
      </c>
      <c r="M17" s="114"/>
      <c r="N17" s="115"/>
      <c r="O17" s="116" t="str">
        <f>MSc!O17</f>
        <v>–</v>
      </c>
      <c r="P17" s="117"/>
      <c r="Q17" s="21"/>
      <c r="R17" s="29"/>
      <c r="S17" s="30"/>
      <c r="T17" s="21"/>
      <c r="U17" s="29"/>
      <c r="V17" s="55" t="s">
        <v>53</v>
      </c>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x14ac:dyDescent="0.25">
      <c r="A18" s="538" t="s">
        <v>29</v>
      </c>
      <c r="B18" s="538"/>
      <c r="C18" s="56">
        <f>SUMIF(C12:C17,"=x",$G12:$G17)+SUMIF(C12:C17,"=x",$H12:$H17)+SUMIF(C12:C17,"=x",$I12:$I17)</f>
        <v>6</v>
      </c>
      <c r="D18" s="35">
        <f>SUMIF(D12:D17,"=x",$G12:$G17)+SUMIF(D12:D17,"=x",$H12:$H17)+SUMIF(D12:D17,"=x",$I12:$I17)</f>
        <v>3</v>
      </c>
      <c r="E18" s="35">
        <f>SUMIF(E12:E17,"=x",$G12:$G17)+SUMIF(E12:E17,"=x",$H12:$H17)+SUMIF(E12:E17,"=x",$I12:$I17)</f>
        <v>2</v>
      </c>
      <c r="F18" s="35">
        <f>SUMIF(F12:F17,"=x",$G12:$G17)+SUMIF(F12:F17,"=x",$H12:$H17)+SUMIF(F12:F17,"=x",$I12:$I17)</f>
        <v>0</v>
      </c>
      <c r="G18" s="539">
        <f t="shared" ref="G18:G23" si="0">SUM(C18:F18)</f>
        <v>11</v>
      </c>
      <c r="H18" s="539"/>
      <c r="I18" s="539"/>
      <c r="J18" s="539"/>
      <c r="K18" s="539"/>
      <c r="L18" s="539"/>
      <c r="M18" s="546"/>
      <c r="N18" s="546"/>
      <c r="O18" s="546"/>
      <c r="P18" s="546"/>
      <c r="Q18" s="546"/>
      <c r="R18" s="546"/>
      <c r="S18" s="546"/>
      <c r="T18" s="546"/>
      <c r="U18" s="546"/>
      <c r="V18" s="546"/>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x14ac:dyDescent="0.25">
      <c r="A19" s="541" t="s">
        <v>30</v>
      </c>
      <c r="B19" s="541"/>
      <c r="C19" s="57">
        <f>SUMIF(C12:C17,"=x",$K12:$K17)</f>
        <v>9</v>
      </c>
      <c r="D19" s="39">
        <f>SUMIF(D12:D17,"=x",$K12:$K17)</f>
        <v>6</v>
      </c>
      <c r="E19" s="39">
        <f>SUMIF(E12:E17,"=x",$K12:$K17)</f>
        <v>2</v>
      </c>
      <c r="F19" s="39">
        <f>SUMIF(F12:F17,"=x",$K12:$K17)</f>
        <v>0</v>
      </c>
      <c r="G19" s="542">
        <f t="shared" si="0"/>
        <v>17</v>
      </c>
      <c r="H19" s="542"/>
      <c r="I19" s="542"/>
      <c r="J19" s="542"/>
      <c r="K19" s="542"/>
      <c r="L19" s="542"/>
      <c r="M19" s="547"/>
      <c r="N19" s="547"/>
      <c r="O19" s="547"/>
      <c r="P19" s="547"/>
      <c r="Q19" s="547"/>
      <c r="R19" s="547"/>
      <c r="S19" s="547"/>
      <c r="T19" s="547"/>
      <c r="U19" s="547"/>
      <c r="V19" s="547"/>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x14ac:dyDescent="0.25">
      <c r="A20" s="543" t="s">
        <v>31</v>
      </c>
      <c r="B20" s="543"/>
      <c r="C20" s="58">
        <f>COUNTIFS(C12:C17,"x",$L12:$L17,"K")+COUNTIFS(C12:C17,"x",$L12:$L17,"AK")+COUNTIFS(C12:C17,"x",$L12:$L17,"BK")</f>
        <v>2</v>
      </c>
      <c r="D20" s="120">
        <f>COUNTIFS(D12:D17,"x",$L12:$L17,"K")+COUNTIFS(D12:D17,"x",$L12:$L17,"AK")+COUNTIFS(D12:D17,"x",$L12:$L17,"BK")</f>
        <v>1</v>
      </c>
      <c r="E20" s="120">
        <f>COUNTIFS(E12:E17,"x",$L12:$L17,"K")+COUNTIFS(E12:E17,"x",$L12:$L17,"AK")+COUNTIFS(E12:E17,"x",$L12:$L17,"BK")</f>
        <v>1</v>
      </c>
      <c r="F20" s="120">
        <f>SUMPRODUCT(--(F$5:F$7="x"),--($L$5:$L$7="K"))</f>
        <v>0</v>
      </c>
      <c r="G20" s="549">
        <f t="shared" si="0"/>
        <v>4</v>
      </c>
      <c r="H20" s="549"/>
      <c r="I20" s="549"/>
      <c r="J20" s="549"/>
      <c r="K20" s="549"/>
      <c r="L20" s="549"/>
      <c r="M20" s="550"/>
      <c r="N20" s="550"/>
      <c r="O20" s="550"/>
      <c r="P20" s="550"/>
      <c r="Q20" s="550"/>
      <c r="R20" s="550"/>
      <c r="S20" s="550"/>
      <c r="T20" s="550"/>
      <c r="U20" s="550"/>
      <c r="V20" s="55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5" customHeight="1" x14ac:dyDescent="0.25">
      <c r="A21" s="551" t="s">
        <v>72</v>
      </c>
      <c r="B21" s="551"/>
      <c r="C21" s="121">
        <f t="shared" ref="C21:F23" si="1">SUM(C8,C18)</f>
        <v>13</v>
      </c>
      <c r="D21" s="122">
        <f t="shared" si="1"/>
        <v>3</v>
      </c>
      <c r="E21" s="122">
        <f t="shared" si="1"/>
        <v>2</v>
      </c>
      <c r="F21" s="123">
        <f t="shared" si="1"/>
        <v>0</v>
      </c>
      <c r="G21" s="552">
        <f t="shared" si="0"/>
        <v>18</v>
      </c>
      <c r="H21" s="552"/>
      <c r="I21" s="552"/>
      <c r="J21" s="552"/>
      <c r="K21" s="552"/>
      <c r="L21" s="552"/>
      <c r="M21" s="124"/>
      <c r="N21" s="553"/>
      <c r="O21" s="553"/>
      <c r="P21" s="553"/>
      <c r="Q21" s="553"/>
      <c r="R21" s="553"/>
      <c r="S21" s="553"/>
      <c r="T21" s="553"/>
      <c r="U21" s="553"/>
      <c r="V21" s="553"/>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5" customHeight="1" x14ac:dyDescent="0.25">
      <c r="A22" s="554" t="s">
        <v>73</v>
      </c>
      <c r="B22" s="554"/>
      <c r="C22" s="125">
        <f t="shared" si="1"/>
        <v>20</v>
      </c>
      <c r="D22" s="126">
        <f t="shared" si="1"/>
        <v>6</v>
      </c>
      <c r="E22" s="126">
        <f t="shared" si="1"/>
        <v>2</v>
      </c>
      <c r="F22" s="127">
        <f t="shared" si="1"/>
        <v>0</v>
      </c>
      <c r="G22" s="555">
        <f t="shared" si="0"/>
        <v>28</v>
      </c>
      <c r="H22" s="555"/>
      <c r="I22" s="555"/>
      <c r="J22" s="555"/>
      <c r="K22" s="555"/>
      <c r="L22" s="555"/>
      <c r="M22" s="128"/>
      <c r="N22" s="553"/>
      <c r="O22" s="553"/>
      <c r="P22" s="553"/>
      <c r="Q22" s="553"/>
      <c r="R22" s="553"/>
      <c r="S22" s="553"/>
      <c r="T22" s="553"/>
      <c r="U22" s="553"/>
      <c r="V22" s="553"/>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5" customHeight="1" x14ac:dyDescent="0.25">
      <c r="A23" s="556" t="s">
        <v>74</v>
      </c>
      <c r="B23" s="556"/>
      <c r="C23" s="129">
        <f t="shared" si="1"/>
        <v>2</v>
      </c>
      <c r="D23" s="130">
        <f t="shared" si="1"/>
        <v>1</v>
      </c>
      <c r="E23" s="130">
        <f t="shared" si="1"/>
        <v>1</v>
      </c>
      <c r="F23" s="131">
        <f t="shared" si="1"/>
        <v>0</v>
      </c>
      <c r="G23" s="557">
        <f t="shared" si="0"/>
        <v>4</v>
      </c>
      <c r="H23" s="557"/>
      <c r="I23" s="557"/>
      <c r="J23" s="557"/>
      <c r="K23" s="557"/>
      <c r="L23" s="557"/>
      <c r="M23" s="132"/>
      <c r="N23" s="553"/>
      <c r="O23" s="553"/>
      <c r="P23" s="553"/>
      <c r="Q23" s="553"/>
      <c r="R23" s="553"/>
      <c r="S23" s="553"/>
      <c r="T23" s="553"/>
      <c r="U23" s="553"/>
      <c r="V23" s="55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20.100000000000001" customHeight="1" x14ac:dyDescent="0.25">
      <c r="A24" s="558" t="s">
        <v>75</v>
      </c>
      <c r="B24" s="558"/>
      <c r="C24" s="559"/>
      <c r="D24" s="559"/>
      <c r="E24" s="559"/>
      <c r="F24" s="559"/>
      <c r="G24" s="560"/>
      <c r="H24" s="560"/>
      <c r="I24" s="560"/>
      <c r="J24" s="560"/>
      <c r="K24" s="560"/>
      <c r="L24" s="560"/>
      <c r="M24" s="133"/>
      <c r="N24" s="536"/>
      <c r="O24" s="536"/>
      <c r="P24" s="536"/>
      <c r="Q24" s="536"/>
      <c r="R24" s="536"/>
      <c r="S24" s="536"/>
      <c r="T24" s="536"/>
      <c r="U24" s="536"/>
      <c r="V24" s="536"/>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3.5" customHeight="1" x14ac:dyDescent="0.25">
      <c r="A25"/>
      <c r="B25" s="134" t="s">
        <v>76</v>
      </c>
      <c r="C25" s="14"/>
      <c r="D25" s="70"/>
      <c r="E25" s="70"/>
      <c r="F25" s="70"/>
      <c r="G25" s="14"/>
      <c r="H25" s="70"/>
      <c r="I25" s="70"/>
      <c r="J25" s="70"/>
      <c r="K25" s="70"/>
      <c r="L25" s="16"/>
      <c r="M25" s="133"/>
      <c r="N25" s="135"/>
      <c r="O25" s="70"/>
      <c r="P25" s="70"/>
      <c r="Q25" s="70"/>
      <c r="R25" s="70"/>
      <c r="S25" s="70"/>
      <c r="T25" s="70"/>
      <c r="U25" s="70"/>
      <c r="V25" s="136"/>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x14ac:dyDescent="0.3">
      <c r="A26" s="18" t="s">
        <v>77</v>
      </c>
      <c r="B26" s="19" t="s">
        <v>78</v>
      </c>
      <c r="C26" s="30"/>
      <c r="D26" s="21" t="s">
        <v>18</v>
      </c>
      <c r="E26" s="21"/>
      <c r="F26" s="21"/>
      <c r="G26" s="20"/>
      <c r="H26" s="22"/>
      <c r="I26" s="22">
        <v>5</v>
      </c>
      <c r="J26" s="23"/>
      <c r="K26" s="24">
        <v>10</v>
      </c>
      <c r="L26" s="24" t="s">
        <v>24</v>
      </c>
      <c r="M26" s="137"/>
      <c r="N26" s="138"/>
      <c r="O26" s="139"/>
      <c r="P26" s="140"/>
      <c r="Q26" s="21"/>
      <c r="R26" s="29"/>
      <c r="S26" s="30"/>
      <c r="T26" s="21"/>
      <c r="U26" s="29"/>
      <c r="V26" s="141" t="s">
        <v>79</v>
      </c>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x14ac:dyDescent="0.3">
      <c r="A27" s="18" t="s">
        <v>80</v>
      </c>
      <c r="B27" s="19" t="s">
        <v>81</v>
      </c>
      <c r="C27" s="30"/>
      <c r="D27" s="21"/>
      <c r="E27" s="21" t="s">
        <v>18</v>
      </c>
      <c r="F27" s="21"/>
      <c r="G27" s="20"/>
      <c r="H27" s="22">
        <v>1</v>
      </c>
      <c r="I27" s="22"/>
      <c r="J27" s="23"/>
      <c r="K27" s="24">
        <v>4</v>
      </c>
      <c r="L27" s="24" t="s">
        <v>24</v>
      </c>
      <c r="M27" s="137" t="s">
        <v>446</v>
      </c>
      <c r="N27" s="142" t="str">
        <f>A17</f>
        <v>mamgy1ub17gm</v>
      </c>
      <c r="O27" s="143" t="str">
        <f>B17</f>
        <v>Advanced Methodology I. PR</v>
      </c>
      <c r="P27" s="144"/>
      <c r="Q27" s="21"/>
      <c r="R27" s="29"/>
      <c r="S27" s="30"/>
      <c r="T27" s="21"/>
      <c r="U27" s="29"/>
      <c r="V27" s="113" t="s">
        <v>79</v>
      </c>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x14ac:dyDescent="0.25">
      <c r="A28" s="538" t="s">
        <v>29</v>
      </c>
      <c r="B28" s="538"/>
      <c r="C28" s="35">
        <f>SUMIF(C26:C27,"=x",$G26:$G27)+SUMIF(C26:C27,"=x",$H26:$H27)+SUMIF(C26:C27,"=x",$I26:$I27)</f>
        <v>0</v>
      </c>
      <c r="D28" s="35">
        <f>SUMIF(D26:D27,"=x",$G26:$G27)+SUMIF(D26:D27,"=x",$H26:$H27)+SUMIF(D26:D27,"=x",$I26:$I27)</f>
        <v>5</v>
      </c>
      <c r="E28" s="35">
        <f>SUMIF(E26:E27,"=x",$G26:$G27)+SUMIF(E26:E27,"=x",$H26:$H27)+SUMIF(E26:E27,"=x",$I26:$I27)</f>
        <v>1</v>
      </c>
      <c r="F28" s="35">
        <f>SUMIF(F26:F26,"=x",$G26:$G26)+SUMIF(F26:F26,"=x",$H26:$H26)+SUMIF(F26:F26,"=x",$I26:$I26)</f>
        <v>0</v>
      </c>
      <c r="G28" s="539">
        <f>SUM(C28:F28)</f>
        <v>6</v>
      </c>
      <c r="H28" s="539"/>
      <c r="I28" s="539"/>
      <c r="J28" s="539"/>
      <c r="K28" s="539"/>
      <c r="L28" s="539"/>
      <c r="M28" s="561"/>
      <c r="N28" s="561"/>
      <c r="O28" s="561"/>
      <c r="P28" s="561"/>
      <c r="Q28" s="561"/>
      <c r="R28" s="561"/>
      <c r="S28" s="561"/>
      <c r="T28" s="561"/>
      <c r="U28" s="561"/>
      <c r="V28" s="561"/>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x14ac:dyDescent="0.25">
      <c r="A29" s="541" t="s">
        <v>30</v>
      </c>
      <c r="B29" s="541"/>
      <c r="C29" s="39">
        <f>SUMIF(C26:C27,"=x",$K26:$K27)</f>
        <v>0</v>
      </c>
      <c r="D29" s="39">
        <f>SUMIF(D26:D27,"=x",$K26:$K27)</f>
        <v>10</v>
      </c>
      <c r="E29" s="39">
        <f>SUMIF(E26:E27,"=x",$K26:$K27)</f>
        <v>4</v>
      </c>
      <c r="F29" s="39">
        <f>SUMIF(F26:F26,"=x",$K26:$K26)</f>
        <v>0</v>
      </c>
      <c r="G29" s="542">
        <f>SUM(C29:F29)</f>
        <v>14</v>
      </c>
      <c r="H29" s="542"/>
      <c r="I29" s="542"/>
      <c r="J29" s="542"/>
      <c r="K29" s="542"/>
      <c r="L29" s="542"/>
      <c r="M29" s="550"/>
      <c r="N29" s="550"/>
      <c r="O29" s="550"/>
      <c r="P29" s="550"/>
      <c r="Q29" s="550"/>
      <c r="R29" s="550"/>
      <c r="S29" s="550"/>
      <c r="T29" s="550"/>
      <c r="U29" s="550"/>
      <c r="V29" s="550"/>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x14ac:dyDescent="0.25">
      <c r="A30" s="543" t="s">
        <v>31</v>
      </c>
      <c r="B30" s="543"/>
      <c r="C30" s="43">
        <f>COUNTIFS(C26:C27,"x",$L26:$L27,"K")+COUNTIFS(C26:C27,"x",$L26:$L27,"AK")+COUNTIFS(C26:C27,"x",$L26:$L27,"BK")</f>
        <v>0</v>
      </c>
      <c r="D30" s="43">
        <f>COUNTIFS(D26:D27,"x",$L26:$L27,"K")+COUNTIFS(D26:D27,"x",$L26:$L27,"AK")+COUNTIFS(D26:D27,"x",$L26:$L27,"BK")</f>
        <v>0</v>
      </c>
      <c r="E30" s="43">
        <f>COUNTIFS(E26:E27,"x",$L26:$L27,"K")+COUNTIFS(E26:E27,"x",$L26:$L27,"AK")+COUNTIFS(E26:E27,"x",$L26:$L27,"BK")</f>
        <v>0</v>
      </c>
      <c r="F30" s="43">
        <f>SUMPRODUCT(--(F$5:F$7="x"),--($L$5:$L$7="K"))</f>
        <v>0</v>
      </c>
      <c r="G30" s="544">
        <f>SUM(C30:F30)</f>
        <v>0</v>
      </c>
      <c r="H30" s="544"/>
      <c r="I30" s="544"/>
      <c r="J30" s="544"/>
      <c r="K30" s="544"/>
      <c r="L30" s="544"/>
      <c r="M30" s="550"/>
      <c r="N30" s="550"/>
      <c r="O30" s="550"/>
      <c r="P30" s="550"/>
      <c r="Q30" s="550"/>
      <c r="R30" s="550"/>
      <c r="S30" s="550"/>
      <c r="T30" s="550"/>
      <c r="U30" s="550"/>
      <c r="V30" s="55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44.25" customHeight="1" x14ac:dyDescent="0.25">
      <c r="A31"/>
      <c r="B31" s="145" t="s">
        <v>83</v>
      </c>
      <c r="C31" s="562" t="s">
        <v>84</v>
      </c>
      <c r="D31" s="562"/>
      <c r="E31" s="562"/>
      <c r="F31" s="562"/>
      <c r="G31" s="562"/>
      <c r="H31" s="562"/>
      <c r="I31" s="562"/>
      <c r="J31" s="562"/>
      <c r="K31" s="562"/>
      <c r="L31" s="562"/>
      <c r="M31" s="562"/>
      <c r="N31" s="562"/>
      <c r="O31" s="562"/>
      <c r="P31" s="146"/>
      <c r="Q31" s="146"/>
      <c r="R31" s="146"/>
      <c r="S31" s="146"/>
      <c r="T31" s="146"/>
      <c r="U31" s="146"/>
      <c r="V31" s="147"/>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3">
      <c r="A32" s="18" t="s">
        <v>85</v>
      </c>
      <c r="B32" s="19" t="s">
        <v>86</v>
      </c>
      <c r="C32" s="20" t="s">
        <v>18</v>
      </c>
      <c r="D32" s="21"/>
      <c r="E32" s="21"/>
      <c r="F32" s="21"/>
      <c r="G32" s="20">
        <v>3</v>
      </c>
      <c r="H32" s="22"/>
      <c r="I32" s="22"/>
      <c r="J32" s="23"/>
      <c r="K32" s="24">
        <v>4</v>
      </c>
      <c r="L32" s="24" t="s">
        <v>35</v>
      </c>
      <c r="M32" s="137"/>
      <c r="N32" s="148"/>
      <c r="O32" s="47" t="s">
        <v>27</v>
      </c>
      <c r="P32" s="48"/>
      <c r="Q32" s="21"/>
      <c r="R32" s="29"/>
      <c r="S32" s="30"/>
      <c r="T32" s="21"/>
      <c r="U32" s="29"/>
      <c r="V32" s="141" t="s">
        <v>87</v>
      </c>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x14ac:dyDescent="0.3">
      <c r="A33" s="18" t="s">
        <v>88</v>
      </c>
      <c r="B33" s="19" t="s">
        <v>89</v>
      </c>
      <c r="C33" s="30"/>
      <c r="D33" s="21" t="s">
        <v>18</v>
      </c>
      <c r="E33" s="21"/>
      <c r="F33" s="21"/>
      <c r="G33" s="20">
        <v>4</v>
      </c>
      <c r="H33" s="22"/>
      <c r="I33" s="22"/>
      <c r="J33" s="23"/>
      <c r="K33" s="24">
        <v>4</v>
      </c>
      <c r="L33" s="24" t="s">
        <v>35</v>
      </c>
      <c r="M33" s="137"/>
      <c r="N33" s="26"/>
      <c r="O33" s="149" t="s">
        <v>27</v>
      </c>
      <c r="P33" s="150"/>
      <c r="Q33" s="21"/>
      <c r="R33" s="29"/>
      <c r="S33" s="30"/>
      <c r="T33" s="21"/>
      <c r="U33" s="29"/>
      <c r="V33" s="141" t="s">
        <v>90</v>
      </c>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x14ac:dyDescent="0.3">
      <c r="A34" s="18" t="s">
        <v>91</v>
      </c>
      <c r="B34" s="151" t="s">
        <v>92</v>
      </c>
      <c r="C34" s="152"/>
      <c r="D34" s="22" t="s">
        <v>18</v>
      </c>
      <c r="E34" s="21"/>
      <c r="F34" s="21"/>
      <c r="G34" s="20"/>
      <c r="H34" s="22"/>
      <c r="I34" s="22">
        <v>2</v>
      </c>
      <c r="J34" s="23"/>
      <c r="K34" s="24">
        <v>4</v>
      </c>
      <c r="L34" s="24" t="s">
        <v>24</v>
      </c>
      <c r="M34" s="137"/>
      <c r="N34" s="115"/>
      <c r="O34" s="47" t="s">
        <v>27</v>
      </c>
      <c r="P34" s="48"/>
      <c r="Q34" s="21"/>
      <c r="R34" s="29"/>
      <c r="S34" s="30"/>
      <c r="T34" s="21"/>
      <c r="U34" s="29"/>
      <c r="V34" s="141" t="s">
        <v>36</v>
      </c>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3">
      <c r="A35" s="153" t="s">
        <v>93</v>
      </c>
      <c r="B35" s="154" t="s">
        <v>94</v>
      </c>
      <c r="C35" s="155" t="s">
        <v>18</v>
      </c>
      <c r="D35" s="12"/>
      <c r="E35" s="12"/>
      <c r="F35" s="156"/>
      <c r="G35" s="155">
        <v>2</v>
      </c>
      <c r="H35" s="12"/>
      <c r="I35" s="12"/>
      <c r="J35" s="157"/>
      <c r="K35" s="158">
        <v>3</v>
      </c>
      <c r="L35" s="158" t="s">
        <v>45</v>
      </c>
      <c r="M35" s="137"/>
      <c r="N35" s="159"/>
      <c r="O35" s="160" t="s">
        <v>27</v>
      </c>
      <c r="P35" s="161"/>
      <c r="Q35" s="159"/>
      <c r="R35" s="160"/>
      <c r="S35" s="161"/>
      <c r="T35" s="159"/>
      <c r="U35" s="160"/>
      <c r="V35" s="141" t="s">
        <v>79</v>
      </c>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3">
      <c r="A36" s="153" t="s">
        <v>95</v>
      </c>
      <c r="B36" s="154" t="s">
        <v>96</v>
      </c>
      <c r="C36" s="155"/>
      <c r="D36" s="12" t="s">
        <v>18</v>
      </c>
      <c r="E36" s="12"/>
      <c r="F36" s="156"/>
      <c r="G36" s="155">
        <v>2</v>
      </c>
      <c r="H36" s="12"/>
      <c r="I36" s="12"/>
      <c r="J36" s="157"/>
      <c r="K36" s="158">
        <v>3</v>
      </c>
      <c r="L36" s="158" t="s">
        <v>45</v>
      </c>
      <c r="M36" s="137"/>
      <c r="N36" s="159"/>
      <c r="O36" s="160" t="s">
        <v>27</v>
      </c>
      <c r="P36" s="161"/>
      <c r="Q36" s="159"/>
      <c r="R36" s="160"/>
      <c r="S36" s="161"/>
      <c r="T36" s="159"/>
      <c r="U36" s="160"/>
      <c r="V36" s="141" t="s">
        <v>87</v>
      </c>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x14ac:dyDescent="0.3">
      <c r="A37" s="153" t="s">
        <v>97</v>
      </c>
      <c r="B37" s="154" t="s">
        <v>98</v>
      </c>
      <c r="C37" s="155"/>
      <c r="D37" s="12" t="s">
        <v>18</v>
      </c>
      <c r="E37" s="12"/>
      <c r="F37" s="156"/>
      <c r="G37" s="155">
        <v>2</v>
      </c>
      <c r="H37" s="12"/>
      <c r="I37" s="12"/>
      <c r="J37" s="157"/>
      <c r="K37" s="158">
        <v>3</v>
      </c>
      <c r="L37" s="158" t="s">
        <v>35</v>
      </c>
      <c r="M37" s="137"/>
      <c r="N37" s="159"/>
      <c r="O37" s="160" t="s">
        <v>27</v>
      </c>
      <c r="P37" s="161"/>
      <c r="Q37" s="159"/>
      <c r="R37" s="160"/>
      <c r="S37" s="161"/>
      <c r="T37" s="159"/>
      <c r="U37" s="160"/>
      <c r="V37" s="141" t="s">
        <v>46</v>
      </c>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x14ac:dyDescent="0.3">
      <c r="A38" s="153" t="s">
        <v>99</v>
      </c>
      <c r="B38" s="154" t="s">
        <v>100</v>
      </c>
      <c r="C38" s="155"/>
      <c r="D38" s="12"/>
      <c r="E38" s="12"/>
      <c r="F38" s="156" t="s">
        <v>18</v>
      </c>
      <c r="G38" s="155">
        <v>2</v>
      </c>
      <c r="H38" s="12"/>
      <c r="I38" s="12"/>
      <c r="J38" s="157"/>
      <c r="K38" s="158">
        <v>2</v>
      </c>
      <c r="L38" s="158" t="s">
        <v>35</v>
      </c>
      <c r="M38" s="137"/>
      <c r="N38" s="159"/>
      <c r="O38" s="160" t="s">
        <v>27</v>
      </c>
      <c r="P38" s="161"/>
      <c r="Q38" s="159"/>
      <c r="R38" s="160"/>
      <c r="S38" s="161"/>
      <c r="T38" s="159"/>
      <c r="U38" s="160"/>
      <c r="V38" s="141" t="s">
        <v>101</v>
      </c>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x14ac:dyDescent="0.3">
      <c r="A39" s="153" t="s">
        <v>102</v>
      </c>
      <c r="B39" s="154" t="s">
        <v>103</v>
      </c>
      <c r="C39" s="155"/>
      <c r="D39" s="12"/>
      <c r="E39" s="12" t="s">
        <v>18</v>
      </c>
      <c r="F39" s="156"/>
      <c r="G39" s="155"/>
      <c r="H39" s="12">
        <v>2</v>
      </c>
      <c r="I39" s="12"/>
      <c r="J39" s="157"/>
      <c r="K39" s="158">
        <v>4</v>
      </c>
      <c r="L39" s="158" t="s">
        <v>24</v>
      </c>
      <c r="M39" s="137"/>
      <c r="N39" s="159"/>
      <c r="O39" s="160" t="s">
        <v>27</v>
      </c>
      <c r="P39" s="161"/>
      <c r="Q39" s="159"/>
      <c r="R39" s="160"/>
      <c r="S39" s="161"/>
      <c r="T39" s="159"/>
      <c r="U39" s="160"/>
      <c r="V39" s="141" t="s">
        <v>101</v>
      </c>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x14ac:dyDescent="0.3">
      <c r="A40" s="153" t="s">
        <v>104</v>
      </c>
      <c r="B40" s="154" t="s">
        <v>105</v>
      </c>
      <c r="C40" s="155"/>
      <c r="D40" s="12" t="s">
        <v>18</v>
      </c>
      <c r="E40" s="12"/>
      <c r="F40" s="156"/>
      <c r="G40" s="155">
        <v>2</v>
      </c>
      <c r="H40" s="12"/>
      <c r="I40" s="12"/>
      <c r="J40" s="157"/>
      <c r="K40" s="158">
        <v>3</v>
      </c>
      <c r="L40" s="158" t="s">
        <v>35</v>
      </c>
      <c r="M40" s="137"/>
      <c r="N40" s="159"/>
      <c r="O40" s="160" t="s">
        <v>27</v>
      </c>
      <c r="P40" s="161"/>
      <c r="Q40" s="159"/>
      <c r="R40" s="160"/>
      <c r="S40" s="161"/>
      <c r="T40" s="159"/>
      <c r="U40" s="160"/>
      <c r="V40" s="141" t="s">
        <v>79</v>
      </c>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x14ac:dyDescent="0.3">
      <c r="A41" s="162" t="s">
        <v>106</v>
      </c>
      <c r="B41" s="163" t="s">
        <v>107</v>
      </c>
      <c r="C41" s="155"/>
      <c r="D41" s="12"/>
      <c r="E41" s="12" t="s">
        <v>18</v>
      </c>
      <c r="F41" s="156"/>
      <c r="G41" s="155"/>
      <c r="H41" s="12">
        <v>2</v>
      </c>
      <c r="I41" s="12"/>
      <c r="J41" s="157"/>
      <c r="K41" s="158">
        <v>4</v>
      </c>
      <c r="L41" s="158" t="s">
        <v>24</v>
      </c>
      <c r="M41" s="137"/>
      <c r="N41" s="159"/>
      <c r="O41" s="160" t="s">
        <v>27</v>
      </c>
      <c r="P41" s="161"/>
      <c r="Q41" s="159"/>
      <c r="R41" s="160"/>
      <c r="S41" s="161"/>
      <c r="T41" s="159"/>
      <c r="U41" s="160"/>
      <c r="V41" s="141" t="s">
        <v>79</v>
      </c>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x14ac:dyDescent="0.25">
      <c r="A42" s="162" t="s">
        <v>108</v>
      </c>
      <c r="B42" s="164" t="s">
        <v>109</v>
      </c>
      <c r="C42" s="155"/>
      <c r="D42" s="12"/>
      <c r="E42" s="12"/>
      <c r="F42" s="156" t="s">
        <v>18</v>
      </c>
      <c r="G42" s="155">
        <v>2</v>
      </c>
      <c r="H42" s="12"/>
      <c r="I42" s="12"/>
      <c r="J42" s="157"/>
      <c r="K42" s="158">
        <v>2</v>
      </c>
      <c r="L42" s="158" t="s">
        <v>35</v>
      </c>
      <c r="M42" s="137"/>
      <c r="N42" s="159"/>
      <c r="O42" s="160" t="s">
        <v>27</v>
      </c>
      <c r="P42" s="161"/>
      <c r="Q42" s="159"/>
      <c r="R42" s="160"/>
      <c r="S42" s="161"/>
      <c r="T42" s="159"/>
      <c r="U42" s="160"/>
      <c r="V42" s="141" t="s">
        <v>110</v>
      </c>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x14ac:dyDescent="0.3">
      <c r="A43" s="162" t="s">
        <v>111</v>
      </c>
      <c r="B43" s="163" t="s">
        <v>112</v>
      </c>
      <c r="C43" s="155"/>
      <c r="D43" s="12"/>
      <c r="E43" s="12"/>
      <c r="F43" s="156" t="s">
        <v>18</v>
      </c>
      <c r="G43" s="155">
        <v>2</v>
      </c>
      <c r="H43" s="12"/>
      <c r="I43" s="12"/>
      <c r="J43" s="157"/>
      <c r="K43" s="158">
        <v>2</v>
      </c>
      <c r="L43" s="158" t="s">
        <v>35</v>
      </c>
      <c r="M43" s="137"/>
      <c r="N43" s="159"/>
      <c r="O43" s="160" t="s">
        <v>27</v>
      </c>
      <c r="P43" s="161"/>
      <c r="Q43" s="159"/>
      <c r="R43" s="160"/>
      <c r="S43" s="161"/>
      <c r="T43" s="159"/>
      <c r="U43" s="160"/>
      <c r="V43" s="141" t="s">
        <v>113</v>
      </c>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x14ac:dyDescent="0.3">
      <c r="A44" s="162" t="s">
        <v>114</v>
      </c>
      <c r="B44" s="163" t="s">
        <v>115</v>
      </c>
      <c r="C44" s="155"/>
      <c r="D44" s="12"/>
      <c r="E44" s="12" t="s">
        <v>18</v>
      </c>
      <c r="F44" s="156"/>
      <c r="G44" s="155">
        <v>2</v>
      </c>
      <c r="H44" s="12"/>
      <c r="I44" s="12"/>
      <c r="J44" s="157"/>
      <c r="K44" s="158">
        <v>2</v>
      </c>
      <c r="L44" s="158" t="s">
        <v>35</v>
      </c>
      <c r="M44" s="137"/>
      <c r="N44" s="159"/>
      <c r="O44" s="160" t="s">
        <v>27</v>
      </c>
      <c r="P44" s="161"/>
      <c r="Q44" s="159"/>
      <c r="R44" s="160"/>
      <c r="S44" s="161"/>
      <c r="T44" s="159"/>
      <c r="U44" s="160"/>
      <c r="V44" s="141" t="s">
        <v>87</v>
      </c>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x14ac:dyDescent="0.3">
      <c r="A45" s="162" t="s">
        <v>116</v>
      </c>
      <c r="B45" s="163" t="s">
        <v>117</v>
      </c>
      <c r="C45" s="155"/>
      <c r="D45" s="12"/>
      <c r="E45" s="12" t="s">
        <v>18</v>
      </c>
      <c r="F45" s="156"/>
      <c r="G45" s="155">
        <v>2</v>
      </c>
      <c r="H45" s="12"/>
      <c r="I45" s="12"/>
      <c r="J45" s="157"/>
      <c r="K45" s="158">
        <v>2</v>
      </c>
      <c r="L45" s="158" t="s">
        <v>35</v>
      </c>
      <c r="M45" s="137"/>
      <c r="N45" s="159"/>
      <c r="O45" s="160" t="s">
        <v>27</v>
      </c>
      <c r="P45" s="161"/>
      <c r="Q45" s="159"/>
      <c r="R45" s="160"/>
      <c r="S45" s="161"/>
      <c r="T45" s="159"/>
      <c r="U45" s="160"/>
      <c r="V45" s="141" t="s">
        <v>118</v>
      </c>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x14ac:dyDescent="0.3">
      <c r="A46" s="162" t="s">
        <v>119</v>
      </c>
      <c r="B46" s="165" t="s">
        <v>120</v>
      </c>
      <c r="C46" s="155"/>
      <c r="D46" s="12" t="s">
        <v>18</v>
      </c>
      <c r="E46" s="12"/>
      <c r="F46" s="156"/>
      <c r="G46" s="155"/>
      <c r="H46" s="12">
        <v>2</v>
      </c>
      <c r="I46" s="12"/>
      <c r="J46" s="157"/>
      <c r="K46" s="158">
        <v>4</v>
      </c>
      <c r="L46" s="158" t="s">
        <v>24</v>
      </c>
      <c r="M46" s="137"/>
      <c r="N46" s="159"/>
      <c r="O46" s="160" t="s">
        <v>27</v>
      </c>
      <c r="P46" s="161"/>
      <c r="Q46" s="159"/>
      <c r="R46" s="160"/>
      <c r="S46" s="161"/>
      <c r="T46" s="159"/>
      <c r="U46" s="160"/>
      <c r="V46" s="141" t="s">
        <v>121</v>
      </c>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x14ac:dyDescent="0.25">
      <c r="A47" s="162" t="s">
        <v>122</v>
      </c>
      <c r="B47" s="166" t="s">
        <v>123</v>
      </c>
      <c r="C47" s="155"/>
      <c r="D47" s="12" t="s">
        <v>18</v>
      </c>
      <c r="E47" s="12"/>
      <c r="F47" s="156"/>
      <c r="G47" s="155">
        <v>3</v>
      </c>
      <c r="H47" s="12"/>
      <c r="I47" s="12"/>
      <c r="J47" s="157"/>
      <c r="K47" s="158">
        <v>3</v>
      </c>
      <c r="L47" s="158" t="s">
        <v>35</v>
      </c>
      <c r="M47" s="137"/>
      <c r="N47" s="159"/>
      <c r="O47" s="160" t="s">
        <v>27</v>
      </c>
      <c r="P47" s="161"/>
      <c r="Q47" s="159"/>
      <c r="R47" s="160"/>
      <c r="S47" s="161"/>
      <c r="T47" s="159"/>
      <c r="U47" s="160"/>
      <c r="V47" s="141" t="s">
        <v>90</v>
      </c>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x14ac:dyDescent="0.3">
      <c r="A48" s="162" t="s">
        <v>124</v>
      </c>
      <c r="B48" s="154" t="s">
        <v>125</v>
      </c>
      <c r="C48" s="155"/>
      <c r="D48" s="12"/>
      <c r="E48" s="12" t="s">
        <v>18</v>
      </c>
      <c r="F48" s="156"/>
      <c r="G48" s="155">
        <v>2</v>
      </c>
      <c r="H48" s="12"/>
      <c r="I48" s="12"/>
      <c r="J48" s="157"/>
      <c r="K48" s="158">
        <v>2</v>
      </c>
      <c r="L48" s="158" t="s">
        <v>35</v>
      </c>
      <c r="M48" s="137"/>
      <c r="N48" s="159"/>
      <c r="O48" s="160" t="s">
        <v>27</v>
      </c>
      <c r="P48" s="161"/>
      <c r="Q48" s="159"/>
      <c r="R48" s="160"/>
      <c r="S48" s="161"/>
      <c r="T48" s="159"/>
      <c r="U48" s="160"/>
      <c r="V48" s="141" t="s">
        <v>90</v>
      </c>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x14ac:dyDescent="0.3">
      <c r="A49" s="162" t="s">
        <v>126</v>
      </c>
      <c r="B49" s="154" t="s">
        <v>127</v>
      </c>
      <c r="C49" s="155"/>
      <c r="D49" s="12" t="s">
        <v>18</v>
      </c>
      <c r="E49" s="12"/>
      <c r="F49" s="156"/>
      <c r="G49" s="155">
        <v>2</v>
      </c>
      <c r="H49" s="12"/>
      <c r="I49" s="12"/>
      <c r="J49" s="157"/>
      <c r="K49" s="158">
        <v>2</v>
      </c>
      <c r="L49" s="158" t="s">
        <v>35</v>
      </c>
      <c r="M49" s="137"/>
      <c r="N49" s="159"/>
      <c r="O49" s="160" t="s">
        <v>27</v>
      </c>
      <c r="P49" s="161"/>
      <c r="Q49" s="159"/>
      <c r="R49" s="160"/>
      <c r="S49" s="161"/>
      <c r="T49" s="159"/>
      <c r="U49" s="160"/>
      <c r="V49" s="141" t="s">
        <v>128</v>
      </c>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x14ac:dyDescent="0.25">
      <c r="A50" s="162" t="s">
        <v>129</v>
      </c>
      <c r="B50" s="166" t="s">
        <v>130</v>
      </c>
      <c r="C50" s="155"/>
      <c r="D50" s="12"/>
      <c r="E50" s="12" t="s">
        <v>18</v>
      </c>
      <c r="F50" s="156"/>
      <c r="G50" s="155"/>
      <c r="H50" s="12">
        <v>3</v>
      </c>
      <c r="I50" s="12"/>
      <c r="J50" s="157"/>
      <c r="K50" s="158">
        <v>6</v>
      </c>
      <c r="L50" s="158" t="s">
        <v>24</v>
      </c>
      <c r="M50" s="137"/>
      <c r="N50" s="159"/>
      <c r="O50" s="160" t="s">
        <v>27</v>
      </c>
      <c r="P50" s="161"/>
      <c r="Q50" s="159"/>
      <c r="R50" s="160"/>
      <c r="S50" s="161"/>
      <c r="T50" s="159"/>
      <c r="U50" s="160"/>
      <c r="V50" s="141" t="s">
        <v>90</v>
      </c>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x14ac:dyDescent="0.25">
      <c r="A51" s="162" t="s">
        <v>131</v>
      </c>
      <c r="B51" s="166" t="s">
        <v>132</v>
      </c>
      <c r="C51" s="155"/>
      <c r="D51" s="12" t="s">
        <v>18</v>
      </c>
      <c r="E51" s="12"/>
      <c r="F51" s="156"/>
      <c r="G51" s="155"/>
      <c r="H51" s="12"/>
      <c r="I51" s="12">
        <v>2</v>
      </c>
      <c r="J51" s="157"/>
      <c r="K51" s="158">
        <v>4</v>
      </c>
      <c r="L51" s="158" t="s">
        <v>24</v>
      </c>
      <c r="M51" s="137"/>
      <c r="N51" s="159"/>
      <c r="O51" s="160" t="s">
        <v>27</v>
      </c>
      <c r="P51" s="161"/>
      <c r="Q51" s="159"/>
      <c r="R51" s="160"/>
      <c r="S51" s="161"/>
      <c r="T51" s="159"/>
      <c r="U51" s="160"/>
      <c r="V51" s="141" t="s">
        <v>90</v>
      </c>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x14ac:dyDescent="0.25">
      <c r="A52" s="162" t="s">
        <v>133</v>
      </c>
      <c r="B52" s="166" t="s">
        <v>134</v>
      </c>
      <c r="C52" s="155"/>
      <c r="D52" s="12"/>
      <c r="E52" s="12" t="s">
        <v>18</v>
      </c>
      <c r="F52" s="156"/>
      <c r="G52" s="155"/>
      <c r="H52" s="12"/>
      <c r="I52" s="12">
        <v>2</v>
      </c>
      <c r="J52" s="157"/>
      <c r="K52" s="158">
        <v>4</v>
      </c>
      <c r="L52" s="158" t="s">
        <v>24</v>
      </c>
      <c r="M52" s="137"/>
      <c r="N52" s="159"/>
      <c r="O52" s="160" t="s">
        <v>27</v>
      </c>
      <c r="P52" s="161"/>
      <c r="Q52" s="159"/>
      <c r="R52" s="160"/>
      <c r="S52" s="161"/>
      <c r="T52" s="159"/>
      <c r="U52" s="160"/>
      <c r="V52" s="141" t="s">
        <v>90</v>
      </c>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x14ac:dyDescent="0.3">
      <c r="A53" s="162" t="s">
        <v>135</v>
      </c>
      <c r="B53" s="154" t="s">
        <v>136</v>
      </c>
      <c r="C53" s="155"/>
      <c r="D53" s="12"/>
      <c r="E53" s="12" t="s">
        <v>18</v>
      </c>
      <c r="F53" s="156"/>
      <c r="G53" s="155">
        <v>2</v>
      </c>
      <c r="H53" s="12"/>
      <c r="I53" s="12"/>
      <c r="J53" s="157"/>
      <c r="K53" s="158">
        <v>2</v>
      </c>
      <c r="L53" s="158" t="s">
        <v>35</v>
      </c>
      <c r="M53" s="137"/>
      <c r="N53" s="159"/>
      <c r="O53" s="160" t="s">
        <v>27</v>
      </c>
      <c r="P53" s="161"/>
      <c r="Q53" s="159"/>
      <c r="R53" s="160"/>
      <c r="S53" s="161"/>
      <c r="T53" s="159"/>
      <c r="U53" s="160"/>
      <c r="V53" s="141" t="s">
        <v>137</v>
      </c>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x14ac:dyDescent="0.3">
      <c r="A54" s="162" t="s">
        <v>138</v>
      </c>
      <c r="B54" s="154" t="s">
        <v>139</v>
      </c>
      <c r="C54" s="155"/>
      <c r="D54" s="12" t="s">
        <v>18</v>
      </c>
      <c r="E54" s="12"/>
      <c r="F54" s="156"/>
      <c r="G54" s="155">
        <v>2</v>
      </c>
      <c r="H54" s="12"/>
      <c r="I54" s="12"/>
      <c r="J54" s="157"/>
      <c r="K54" s="158">
        <v>2</v>
      </c>
      <c r="L54" s="158" t="s">
        <v>35</v>
      </c>
      <c r="M54" s="137"/>
      <c r="N54" s="159"/>
      <c r="O54" s="160" t="s">
        <v>27</v>
      </c>
      <c r="P54" s="161"/>
      <c r="Q54" s="159"/>
      <c r="R54" s="160"/>
      <c r="S54" s="161"/>
      <c r="T54" s="159"/>
      <c r="U54" s="160"/>
      <c r="V54" s="141" t="s">
        <v>140</v>
      </c>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x14ac:dyDescent="0.3">
      <c r="A55" s="162" t="s">
        <v>141</v>
      </c>
      <c r="B55" s="154" t="s">
        <v>142</v>
      </c>
      <c r="C55" s="155"/>
      <c r="D55" s="12"/>
      <c r="E55" s="12" t="s">
        <v>18</v>
      </c>
      <c r="F55" s="156"/>
      <c r="G55" s="155">
        <v>2</v>
      </c>
      <c r="H55" s="12"/>
      <c r="I55" s="12"/>
      <c r="J55" s="157"/>
      <c r="K55" s="158">
        <v>2</v>
      </c>
      <c r="L55" s="158" t="s">
        <v>35</v>
      </c>
      <c r="M55" s="137"/>
      <c r="N55" s="159"/>
      <c r="O55" s="160" t="s">
        <v>27</v>
      </c>
      <c r="P55" s="161"/>
      <c r="Q55" s="159"/>
      <c r="R55" s="160"/>
      <c r="S55" s="161"/>
      <c r="T55" s="159"/>
      <c r="U55" s="160"/>
      <c r="V55" s="141" t="s">
        <v>140</v>
      </c>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s="17" customFormat="1" x14ac:dyDescent="0.3">
      <c r="A56" s="167" t="s">
        <v>143</v>
      </c>
      <c r="B56" s="168" t="s">
        <v>144</v>
      </c>
      <c r="C56" s="155"/>
      <c r="D56" s="12" t="s">
        <v>18</v>
      </c>
      <c r="E56" s="12"/>
      <c r="F56" s="156"/>
      <c r="G56" s="155"/>
      <c r="H56" s="12">
        <v>2</v>
      </c>
      <c r="I56" s="12"/>
      <c r="J56" s="157"/>
      <c r="K56" s="158">
        <v>4</v>
      </c>
      <c r="L56" s="158" t="s">
        <v>24</v>
      </c>
      <c r="M56" s="137"/>
      <c r="N56" s="169"/>
      <c r="O56" s="160" t="s">
        <v>27</v>
      </c>
      <c r="P56" s="161"/>
      <c r="Q56" s="22"/>
      <c r="R56" s="83"/>
      <c r="S56" s="20"/>
      <c r="T56" s="22"/>
      <c r="U56" s="83"/>
      <c r="V56" s="141" t="s">
        <v>128</v>
      </c>
    </row>
    <row r="57" spans="1:256" x14ac:dyDescent="0.3">
      <c r="A57" s="162" t="s">
        <v>145</v>
      </c>
      <c r="B57" s="170" t="s">
        <v>146</v>
      </c>
      <c r="C57" s="155"/>
      <c r="D57" s="12" t="s">
        <v>18</v>
      </c>
      <c r="E57" s="12"/>
      <c r="F57" s="156"/>
      <c r="G57" s="155">
        <v>2</v>
      </c>
      <c r="H57" s="12"/>
      <c r="I57" s="12"/>
      <c r="J57" s="157"/>
      <c r="K57" s="158">
        <v>2</v>
      </c>
      <c r="L57" s="158" t="s">
        <v>35</v>
      </c>
      <c r="M57" s="137"/>
      <c r="N57" s="159"/>
      <c r="O57" s="160" t="s">
        <v>27</v>
      </c>
      <c r="P57" s="161"/>
      <c r="Q57" s="159"/>
      <c r="R57" s="160"/>
      <c r="S57" s="161"/>
      <c r="T57" s="159"/>
      <c r="U57" s="160"/>
      <c r="V57" s="141" t="s">
        <v>147</v>
      </c>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s="178" customFormat="1" x14ac:dyDescent="0.25">
      <c r="A58" s="171"/>
      <c r="B58" s="172" t="s">
        <v>148</v>
      </c>
      <c r="C58" s="173">
        <f>SUMIF(C32:C57,"=x",$K32:$K57)</f>
        <v>7</v>
      </c>
      <c r="D58" s="173">
        <f>SUMIF(D32:D57,"=x",$K32:$K57)</f>
        <v>38</v>
      </c>
      <c r="E58" s="173">
        <f>SUMIF(E32:E57,"=x",$K32:$K57)</f>
        <v>28</v>
      </c>
      <c r="F58" s="173">
        <f>SUMIF(F32:F57,"=x",$K32:$K57)</f>
        <v>6</v>
      </c>
      <c r="G58" s="563">
        <f>SUM(C58:F58)</f>
        <v>79</v>
      </c>
      <c r="H58" s="563"/>
      <c r="I58" s="563"/>
      <c r="J58" s="563"/>
      <c r="K58" s="563"/>
      <c r="L58" s="563"/>
      <c r="M58" s="174"/>
      <c r="N58" s="175"/>
      <c r="O58" s="176"/>
      <c r="P58" s="176"/>
      <c r="Q58" s="176"/>
      <c r="R58" s="176"/>
      <c r="S58" s="176"/>
      <c r="T58" s="176"/>
      <c r="U58" s="176"/>
      <c r="V58" s="177"/>
    </row>
    <row r="59" spans="1:256" s="184" customFormat="1" ht="13.5" customHeight="1" x14ac:dyDescent="0.25">
      <c r="A59" s="179"/>
      <c r="B59" s="180" t="s">
        <v>149</v>
      </c>
      <c r="C59" s="181">
        <v>5</v>
      </c>
      <c r="D59" s="182">
        <v>17</v>
      </c>
      <c r="E59" s="182">
        <v>16</v>
      </c>
      <c r="F59" s="183">
        <v>4</v>
      </c>
      <c r="G59" s="564">
        <f>SUM(C59:F59)</f>
        <v>42</v>
      </c>
      <c r="H59" s="564"/>
      <c r="I59" s="564"/>
      <c r="J59" s="564"/>
      <c r="K59" s="564"/>
      <c r="L59" s="564"/>
      <c r="M59" s="565"/>
      <c r="N59" s="565"/>
      <c r="O59" s="565"/>
      <c r="P59" s="565"/>
      <c r="Q59" s="565"/>
      <c r="R59" s="565"/>
      <c r="S59" s="565"/>
      <c r="T59" s="565"/>
      <c r="U59" s="565"/>
      <c r="V59" s="565"/>
    </row>
    <row r="60" spans="1:256" s="17" customFormat="1" ht="20.100000000000001" customHeight="1" x14ac:dyDescent="0.25">
      <c r="A60" s="533" t="s">
        <v>150</v>
      </c>
      <c r="B60" s="533"/>
      <c r="C60" s="534"/>
      <c r="D60" s="534"/>
      <c r="E60" s="534"/>
      <c r="F60" s="534"/>
      <c r="G60" s="535"/>
      <c r="H60" s="535"/>
      <c r="I60" s="535"/>
      <c r="J60" s="535"/>
      <c r="K60" s="535"/>
      <c r="L60" s="535"/>
      <c r="M60" s="566"/>
      <c r="N60" s="566"/>
      <c r="O60" s="566"/>
      <c r="P60" s="566"/>
      <c r="Q60" s="566"/>
      <c r="R60" s="566"/>
      <c r="S60" s="566"/>
      <c r="T60" s="566"/>
      <c r="U60" s="566"/>
      <c r="V60" s="566"/>
    </row>
    <row r="61" spans="1:256" x14ac:dyDescent="0.25">
      <c r="A61" s="185"/>
      <c r="B61" s="186" t="s">
        <v>151</v>
      </c>
      <c r="C61" s="82" t="s">
        <v>18</v>
      </c>
      <c r="D61" s="77"/>
      <c r="E61" s="77"/>
      <c r="F61" s="78"/>
      <c r="G61" s="82"/>
      <c r="H61" s="22"/>
      <c r="I61" s="22"/>
      <c r="J61" s="23"/>
      <c r="K61" s="24">
        <v>4</v>
      </c>
      <c r="L61" s="24"/>
      <c r="M61" s="137"/>
      <c r="N61" s="169"/>
      <c r="O61" s="83"/>
      <c r="P61" s="20"/>
      <c r="Q61" s="22"/>
      <c r="R61" s="83"/>
      <c r="S61" s="20"/>
      <c r="T61" s="22"/>
      <c r="U61" s="83"/>
      <c r="V61" s="187"/>
    </row>
    <row r="62" spans="1:256" x14ac:dyDescent="0.25">
      <c r="A62" s="185"/>
      <c r="B62" s="186" t="s">
        <v>151</v>
      </c>
      <c r="C62" s="82"/>
      <c r="D62" s="77"/>
      <c r="E62" s="77" t="s">
        <v>18</v>
      </c>
      <c r="F62" s="78"/>
      <c r="G62" s="82"/>
      <c r="H62" s="22"/>
      <c r="I62" s="22"/>
      <c r="J62" s="23"/>
      <c r="K62" s="24">
        <v>2</v>
      </c>
      <c r="L62" s="24"/>
      <c r="M62" s="137"/>
      <c r="N62" s="169"/>
      <c r="O62" s="83"/>
      <c r="P62" s="20"/>
      <c r="Q62" s="22"/>
      <c r="R62" s="83"/>
      <c r="S62" s="20"/>
      <c r="T62" s="22"/>
      <c r="U62" s="83"/>
      <c r="V62" s="187"/>
    </row>
    <row r="63" spans="1:256" ht="20.100000000000001" customHeight="1" x14ac:dyDescent="0.25">
      <c r="A63" s="533" t="s">
        <v>56</v>
      </c>
      <c r="B63" s="533"/>
      <c r="C63" s="14"/>
      <c r="D63" s="70"/>
      <c r="E63" s="70"/>
      <c r="F63" s="70"/>
      <c r="G63" s="14"/>
      <c r="H63" s="70"/>
      <c r="I63" s="70"/>
      <c r="J63" s="70"/>
      <c r="K63" s="70"/>
      <c r="L63" s="16"/>
      <c r="M63" s="566"/>
      <c r="N63" s="566"/>
      <c r="O63" s="566"/>
      <c r="P63" s="566"/>
      <c r="Q63" s="566"/>
      <c r="R63" s="566"/>
      <c r="S63" s="566"/>
      <c r="T63" s="566"/>
      <c r="U63" s="566"/>
      <c r="V63" s="566"/>
    </row>
    <row r="64" spans="1:256" x14ac:dyDescent="0.25">
      <c r="A64" s="188" t="str">
        <f>MSc!A27</f>
        <v>diplm1ub17dm</v>
      </c>
      <c r="B64" s="81" t="str">
        <f>MSc!B27</f>
        <v>Thesis Research Work I. PR</v>
      </c>
      <c r="C64" s="33"/>
      <c r="D64" s="189"/>
      <c r="E64" s="190" t="str">
        <f>MSc!E27</f>
        <v>x</v>
      </c>
      <c r="F64" s="49"/>
      <c r="G64" s="33"/>
      <c r="H64" s="190">
        <f>MSc!H27</f>
        <v>3</v>
      </c>
      <c r="I64" s="189"/>
      <c r="J64" s="32"/>
      <c r="K64" s="191">
        <f>MSc!K27</f>
        <v>5</v>
      </c>
      <c r="L64" s="158" t="s">
        <v>24</v>
      </c>
      <c r="M64" s="137"/>
      <c r="N64" s="169"/>
      <c r="O64" s="83"/>
      <c r="P64" s="20"/>
      <c r="Q64" s="22"/>
      <c r="R64" s="83"/>
      <c r="S64" s="20"/>
      <c r="T64" s="22"/>
      <c r="U64" s="83"/>
      <c r="V64" s="192" t="str">
        <f>MSc!V27</f>
        <v>Nyitray László</v>
      </c>
    </row>
    <row r="65" spans="1:22" x14ac:dyDescent="0.25">
      <c r="A65" s="188" t="str">
        <f>MSc!A28</f>
        <v>diplm2ub17dm</v>
      </c>
      <c r="B65" s="193" t="str">
        <f>MSc!B28</f>
        <v>Thesis Research Work II. PR</v>
      </c>
      <c r="C65" s="194"/>
      <c r="D65" s="195"/>
      <c r="E65" s="197"/>
      <c r="F65" s="513" t="str">
        <f>MSc!F28</f>
        <v>x</v>
      </c>
      <c r="G65" s="194"/>
      <c r="H65" s="197">
        <f>MSc!H28</f>
        <v>17</v>
      </c>
      <c r="I65" s="195"/>
      <c r="J65" s="196"/>
      <c r="K65" s="198">
        <f>MSc!K28</f>
        <v>25</v>
      </c>
      <c r="L65" s="158" t="s">
        <v>24</v>
      </c>
      <c r="M65" s="137" t="s">
        <v>446</v>
      </c>
      <c r="N65" s="85" t="str">
        <f>MSc!N28</f>
        <v>diplm1ub17dm</v>
      </c>
      <c r="O65" s="143" t="str">
        <f>MSc!O28</f>
        <v>Thesis Research Work I. PR</v>
      </c>
      <c r="P65" s="144"/>
      <c r="Q65" s="22"/>
      <c r="R65" s="83"/>
      <c r="S65" s="20"/>
      <c r="T65" s="22"/>
      <c r="U65" s="83"/>
      <c r="V65" s="192" t="str">
        <f>MSc!V28</f>
        <v>Nyitray László</v>
      </c>
    </row>
    <row r="66" spans="1:22" ht="24.9" customHeight="1" x14ac:dyDescent="0.25">
      <c r="A66" s="567" t="s">
        <v>152</v>
      </c>
      <c r="B66" s="567"/>
      <c r="C66" s="568"/>
      <c r="D66" s="568"/>
      <c r="E66" s="568"/>
      <c r="F66" s="568"/>
      <c r="G66" s="568"/>
      <c r="H66" s="568"/>
      <c r="I66" s="568"/>
      <c r="J66" s="568"/>
      <c r="K66" s="568"/>
      <c r="L66" s="568"/>
      <c r="M66" s="566"/>
      <c r="N66" s="566"/>
      <c r="O66" s="566"/>
      <c r="P66" s="566"/>
      <c r="Q66" s="566"/>
      <c r="R66" s="566"/>
      <c r="S66" s="566"/>
      <c r="T66" s="566"/>
      <c r="U66" s="566"/>
      <c r="V66" s="566"/>
    </row>
    <row r="67" spans="1:22" ht="15" customHeight="1" x14ac:dyDescent="0.25">
      <c r="A67" s="538" t="s">
        <v>29</v>
      </c>
      <c r="B67" s="538"/>
      <c r="C67" s="56">
        <f t="shared" ref="C67:F69" si="2">SUMIF($A1:$A66,$A67,C1:C66)</f>
        <v>13</v>
      </c>
      <c r="D67" s="35">
        <f t="shared" si="2"/>
        <v>8</v>
      </c>
      <c r="E67" s="35">
        <f t="shared" si="2"/>
        <v>3</v>
      </c>
      <c r="F67" s="35">
        <f t="shared" si="2"/>
        <v>0</v>
      </c>
      <c r="G67" s="539">
        <f t="shared" ref="G67:G73" si="3">SUM(C67:F67)</f>
        <v>24</v>
      </c>
      <c r="H67" s="539"/>
      <c r="I67" s="539"/>
      <c r="J67" s="539"/>
      <c r="K67" s="539"/>
      <c r="L67" s="539"/>
      <c r="M67" s="569"/>
      <c r="N67" s="569"/>
      <c r="O67" s="569"/>
      <c r="P67" s="569"/>
      <c r="Q67" s="569"/>
      <c r="R67" s="569"/>
      <c r="S67" s="569"/>
      <c r="T67" s="569"/>
      <c r="U67" s="569"/>
      <c r="V67" s="569"/>
    </row>
    <row r="68" spans="1:22" ht="15" customHeight="1" x14ac:dyDescent="0.25">
      <c r="A68" s="541" t="s">
        <v>30</v>
      </c>
      <c r="B68" s="541"/>
      <c r="C68" s="57">
        <f t="shared" si="2"/>
        <v>20</v>
      </c>
      <c r="D68" s="39">
        <f t="shared" si="2"/>
        <v>16</v>
      </c>
      <c r="E68" s="39">
        <f t="shared" si="2"/>
        <v>6</v>
      </c>
      <c r="F68" s="39">
        <f t="shared" si="2"/>
        <v>0</v>
      </c>
      <c r="G68" s="542">
        <f t="shared" si="3"/>
        <v>42</v>
      </c>
      <c r="H68" s="542"/>
      <c r="I68" s="542"/>
      <c r="J68" s="542"/>
      <c r="K68" s="542"/>
      <c r="L68" s="542"/>
      <c r="M68" s="569"/>
      <c r="N68" s="569"/>
      <c r="O68" s="569"/>
      <c r="P68" s="569"/>
      <c r="Q68" s="569"/>
      <c r="R68" s="569"/>
      <c r="S68" s="569"/>
      <c r="T68" s="569"/>
      <c r="U68" s="569"/>
      <c r="V68" s="569"/>
    </row>
    <row r="69" spans="1:22" ht="15" customHeight="1" x14ac:dyDescent="0.25">
      <c r="A69" s="543" t="s">
        <v>31</v>
      </c>
      <c r="B69" s="543"/>
      <c r="C69" s="58">
        <f t="shared" si="2"/>
        <v>2</v>
      </c>
      <c r="D69" s="43">
        <f t="shared" si="2"/>
        <v>1</v>
      </c>
      <c r="E69" s="43">
        <f t="shared" si="2"/>
        <v>1</v>
      </c>
      <c r="F69" s="43">
        <f t="shared" si="2"/>
        <v>0</v>
      </c>
      <c r="G69" s="544">
        <f t="shared" si="3"/>
        <v>4</v>
      </c>
      <c r="H69" s="544"/>
      <c r="I69" s="544"/>
      <c r="J69" s="544"/>
      <c r="K69" s="544"/>
      <c r="L69" s="544"/>
      <c r="M69" s="569"/>
      <c r="N69" s="569"/>
      <c r="O69" s="569"/>
      <c r="P69" s="569"/>
      <c r="Q69" s="569"/>
      <c r="R69" s="569"/>
      <c r="S69" s="569"/>
      <c r="T69" s="569"/>
      <c r="U69" s="569"/>
      <c r="V69" s="569"/>
    </row>
    <row r="70" spans="1:22" ht="15" customHeight="1" x14ac:dyDescent="0.25">
      <c r="A70" s="199"/>
      <c r="B70" s="200" t="s">
        <v>153</v>
      </c>
      <c r="C70" s="201">
        <f>C59</f>
        <v>5</v>
      </c>
      <c r="D70" s="202">
        <f>D59</f>
        <v>17</v>
      </c>
      <c r="E70" s="202">
        <f>E59</f>
        <v>16</v>
      </c>
      <c r="F70" s="203">
        <f>F59</f>
        <v>4</v>
      </c>
      <c r="G70" s="572">
        <f t="shared" si="3"/>
        <v>42</v>
      </c>
      <c r="H70" s="572"/>
      <c r="I70" s="572"/>
      <c r="J70" s="572"/>
      <c r="K70" s="572"/>
      <c r="L70" s="572"/>
      <c r="M70" s="204"/>
      <c r="N70" s="205"/>
      <c r="O70" s="206"/>
      <c r="P70" s="206"/>
      <c r="Q70" s="206"/>
      <c r="R70" s="206"/>
      <c r="S70" s="206"/>
      <c r="T70" s="206"/>
      <c r="U70" s="206"/>
      <c r="V70" s="207"/>
    </row>
    <row r="71" spans="1:22" ht="15" customHeight="1" x14ac:dyDescent="0.25">
      <c r="A71" s="208"/>
      <c r="B71" s="209" t="s">
        <v>154</v>
      </c>
      <c r="C71" s="210">
        <f>SUMIF(C61:C62,"=x",$K61:$K62)</f>
        <v>4</v>
      </c>
      <c r="D71" s="211">
        <f>SUMIF(D61:D62,"=x",$K61:$K62)</f>
        <v>0</v>
      </c>
      <c r="E71" s="212">
        <f>SUMIF(E61:E62,"=x",$K61:$K62)</f>
        <v>2</v>
      </c>
      <c r="F71" s="213">
        <f>SUMIF(F61:F62,"=x",$K61:$K62)</f>
        <v>0</v>
      </c>
      <c r="G71" s="573">
        <f t="shared" si="3"/>
        <v>6</v>
      </c>
      <c r="H71" s="573"/>
      <c r="I71" s="573"/>
      <c r="J71" s="573"/>
      <c r="K71" s="573"/>
      <c r="L71" s="573"/>
      <c r="M71" s="214"/>
      <c r="N71" s="215"/>
      <c r="O71" s="216"/>
      <c r="P71" s="216"/>
      <c r="Q71" s="216"/>
      <c r="R71" s="216"/>
      <c r="S71" s="216"/>
      <c r="T71" s="216"/>
      <c r="U71" s="216"/>
      <c r="V71" s="217"/>
    </row>
    <row r="72" spans="1:22" ht="15" customHeight="1" x14ac:dyDescent="0.25">
      <c r="A72" s="218"/>
      <c r="B72" s="219" t="s">
        <v>155</v>
      </c>
      <c r="C72" s="220">
        <f>SUMIF(C64:C65,"=x",$K64:$K65)</f>
        <v>0</v>
      </c>
      <c r="D72" s="221">
        <f>SUMIF(D64:D65,"=x",$K64:$K65)</f>
        <v>0</v>
      </c>
      <c r="E72" s="221">
        <f>SUMIF(E64:E65,"=x",$K64:$K65)</f>
        <v>5</v>
      </c>
      <c r="F72" s="222">
        <f>SUMIF(F64:F65,"=x",$K64:$K65)</f>
        <v>25</v>
      </c>
      <c r="G72" s="570">
        <f t="shared" si="3"/>
        <v>30</v>
      </c>
      <c r="H72" s="570"/>
      <c r="I72" s="570"/>
      <c r="J72" s="570"/>
      <c r="K72" s="570"/>
      <c r="L72" s="570"/>
      <c r="M72" s="214"/>
      <c r="N72" s="215"/>
      <c r="O72" s="216"/>
      <c r="P72" s="216"/>
      <c r="Q72" s="216"/>
      <c r="R72" s="216"/>
      <c r="S72" s="216"/>
      <c r="T72" s="216"/>
      <c r="U72" s="216"/>
      <c r="V72" s="217"/>
    </row>
    <row r="73" spans="1:22" ht="24.9" customHeight="1" x14ac:dyDescent="0.25">
      <c r="A73" s="223"/>
      <c r="B73" s="224" t="s">
        <v>156</v>
      </c>
      <c r="C73" s="225">
        <f>SUM(C70:C72,C68)</f>
        <v>29</v>
      </c>
      <c r="D73" s="226">
        <f>SUM(D70:D72,D68)</f>
        <v>33</v>
      </c>
      <c r="E73" s="227">
        <f>SUM(E70:E72,E68)</f>
        <v>29</v>
      </c>
      <c r="F73" s="228">
        <f>SUM(F70:F72,F68)</f>
        <v>29</v>
      </c>
      <c r="G73" s="571">
        <f t="shared" si="3"/>
        <v>120</v>
      </c>
      <c r="H73" s="571"/>
      <c r="I73" s="571"/>
      <c r="J73" s="571"/>
      <c r="K73" s="571"/>
      <c r="L73" s="571"/>
      <c r="M73" s="214"/>
      <c r="N73" s="215"/>
      <c r="O73" s="216"/>
      <c r="P73" s="216"/>
      <c r="Q73" s="216"/>
      <c r="R73" s="216"/>
      <c r="S73" s="216"/>
      <c r="T73" s="216"/>
      <c r="U73" s="216"/>
      <c r="V73" s="217"/>
    </row>
    <row r="74" spans="1:22" ht="15" customHeight="1" x14ac:dyDescent="0.25">
      <c r="A74"/>
      <c r="B74" s="229"/>
      <c r="I74"/>
      <c r="J74"/>
      <c r="K74"/>
      <c r="L74"/>
      <c r="M74"/>
      <c r="O74"/>
      <c r="P74"/>
    </row>
    <row r="75" spans="1:22" ht="15" customHeight="1" x14ac:dyDescent="0.25">
      <c r="A75" s="230" t="str">
        <f>MSc!A30</f>
        <v>Evaluation</v>
      </c>
      <c r="I75"/>
      <c r="J75" s="231"/>
      <c r="K75" s="232"/>
      <c r="L75" s="233"/>
      <c r="M75" s="234"/>
      <c r="O75" s="94"/>
      <c r="P75" s="94"/>
    </row>
    <row r="76" spans="1:22" ht="15" customHeight="1" x14ac:dyDescent="0.25">
      <c r="A76" s="235" t="str">
        <f>MSc!A31</f>
        <v>AK = "A" type exam</v>
      </c>
      <c r="I76" s="236"/>
      <c r="J76" s="237"/>
      <c r="K76" s="238"/>
      <c r="L76" s="239"/>
      <c r="M76" s="240"/>
    </row>
    <row r="77" spans="1:22" ht="15" customHeight="1" x14ac:dyDescent="0.25">
      <c r="A77" s="235" t="str">
        <f>MSc!A32</f>
        <v>BK = "B"  type exam</v>
      </c>
      <c r="I77" s="241"/>
      <c r="J77" s="237"/>
      <c r="K77" s="238"/>
      <c r="L77" s="239"/>
      <c r="M77" s="240"/>
    </row>
    <row r="78" spans="1:22" ht="15" customHeight="1" x14ac:dyDescent="0.25">
      <c r="A78" s="235" t="str">
        <f>MSc!A33</f>
        <v>CK = "C"  type exam</v>
      </c>
      <c r="I78" s="241"/>
      <c r="J78" s="237"/>
      <c r="K78" s="238"/>
      <c r="L78" s="239"/>
      <c r="M78" s="240"/>
    </row>
    <row r="79" spans="1:22" ht="15" customHeight="1" x14ac:dyDescent="0.3">
      <c r="A79" s="235" t="str">
        <f>MSc!A34</f>
        <v>DK = "D"  type exam</v>
      </c>
      <c r="I79" s="241"/>
      <c r="J79" s="237"/>
      <c r="K79" s="238"/>
      <c r="L79" s="239"/>
      <c r="M79" s="242"/>
    </row>
    <row r="80" spans="1:22" ht="15" customHeight="1" x14ac:dyDescent="0.25">
      <c r="A80" s="235" t="str">
        <f>MSc!A35</f>
        <v>Gyj= practice (5-level evaluation)</v>
      </c>
      <c r="I80" s="241"/>
      <c r="J80" s="243"/>
      <c r="K80" s="243"/>
      <c r="L80" s="243"/>
      <c r="M80" s="240"/>
    </row>
    <row r="81" spans="1:13" ht="15" customHeight="1" x14ac:dyDescent="0.3">
      <c r="A81" s="235" t="str">
        <f>MSc!A36</f>
        <v>Hf = (3-level evaluation)</v>
      </c>
      <c r="I81" s="241"/>
      <c r="J81" s="237"/>
      <c r="K81" s="238"/>
      <c r="L81" s="244"/>
      <c r="M81" s="245"/>
    </row>
    <row r="82" spans="1:13" ht="15" customHeight="1" x14ac:dyDescent="0.25">
      <c r="A82" s="235" t="str">
        <f>MSc!A37</f>
        <v>Tf = (2-level evaluation)</v>
      </c>
      <c r="J82" s="246"/>
      <c r="K82" s="246"/>
      <c r="L82" s="246"/>
    </row>
    <row r="83" spans="1:13" x14ac:dyDescent="0.25">
      <c r="A83" s="247"/>
      <c r="J83" s="247"/>
      <c r="K83" s="247"/>
      <c r="L83" s="248"/>
    </row>
    <row r="84" spans="1:13" x14ac:dyDescent="0.25">
      <c r="A84" s="230" t="str">
        <f>MSc!A39</f>
        <v>Prerequisites</v>
      </c>
    </row>
    <row r="85" spans="1:13" x14ac:dyDescent="0.25">
      <c r="A85" s="249" t="str">
        <f>MSc!A40</f>
        <v>strong</v>
      </c>
    </row>
    <row r="86" spans="1:13" x14ac:dyDescent="0.25">
      <c r="A86" s="250" t="str">
        <f>MSc!A41</f>
        <v>weak</v>
      </c>
    </row>
    <row r="87" spans="1:13" x14ac:dyDescent="0.25">
      <c r="A87" s="235" t="str">
        <f>MSc!A42</f>
        <v>t = simultaneous registration</v>
      </c>
    </row>
  </sheetData>
  <mergeCells count="86">
    <mergeCell ref="G72:L72"/>
    <mergeCell ref="G73:L73"/>
    <mergeCell ref="A69:B69"/>
    <mergeCell ref="G69:L69"/>
    <mergeCell ref="M69:V69"/>
    <mergeCell ref="G70:L70"/>
    <mergeCell ref="G71:L71"/>
    <mergeCell ref="A67:B67"/>
    <mergeCell ref="G67:L67"/>
    <mergeCell ref="M67:V67"/>
    <mergeCell ref="A68:B68"/>
    <mergeCell ref="G68:L68"/>
    <mergeCell ref="M68:V68"/>
    <mergeCell ref="A63:B63"/>
    <mergeCell ref="M63:V63"/>
    <mergeCell ref="A66:B66"/>
    <mergeCell ref="C66:F66"/>
    <mergeCell ref="G66:L66"/>
    <mergeCell ref="M66:V66"/>
    <mergeCell ref="C31:O31"/>
    <mergeCell ref="G58:L58"/>
    <mergeCell ref="G59:L59"/>
    <mergeCell ref="M59:V59"/>
    <mergeCell ref="A60:B60"/>
    <mergeCell ref="C60:F60"/>
    <mergeCell ref="G60:L60"/>
    <mergeCell ref="M60:V60"/>
    <mergeCell ref="A29:B29"/>
    <mergeCell ref="G29:L29"/>
    <mergeCell ref="M29:V29"/>
    <mergeCell ref="A30:B30"/>
    <mergeCell ref="G30:L30"/>
    <mergeCell ref="M30:V30"/>
    <mergeCell ref="A24:B24"/>
    <mergeCell ref="C24:F24"/>
    <mergeCell ref="G24:L24"/>
    <mergeCell ref="N24:V24"/>
    <mergeCell ref="A28:B28"/>
    <mergeCell ref="G28:L28"/>
    <mergeCell ref="M28:V28"/>
    <mergeCell ref="A22:B22"/>
    <mergeCell ref="G22:L22"/>
    <mergeCell ref="N22:V22"/>
    <mergeCell ref="A23:B23"/>
    <mergeCell ref="G23:L23"/>
    <mergeCell ref="N23:V23"/>
    <mergeCell ref="A20:B20"/>
    <mergeCell ref="G20:L20"/>
    <mergeCell ref="M20:V20"/>
    <mergeCell ref="A21:B21"/>
    <mergeCell ref="G21:L21"/>
    <mergeCell ref="N21:V21"/>
    <mergeCell ref="A18:B18"/>
    <mergeCell ref="G18:L18"/>
    <mergeCell ref="M18:V18"/>
    <mergeCell ref="A19:B19"/>
    <mergeCell ref="G19:L19"/>
    <mergeCell ref="M19:V19"/>
    <mergeCell ref="A10:B10"/>
    <mergeCell ref="G10:L10"/>
    <mergeCell ref="N10:V10"/>
    <mergeCell ref="A11:B11"/>
    <mergeCell ref="C11:F11"/>
    <mergeCell ref="G11:L11"/>
    <mergeCell ref="M11:V11"/>
    <mergeCell ref="A8:B8"/>
    <mergeCell ref="G8:L8"/>
    <mergeCell ref="M8:V8"/>
    <mergeCell ref="A9:B9"/>
    <mergeCell ref="G9:L9"/>
    <mergeCell ref="M9:V9"/>
    <mergeCell ref="P2:R3"/>
    <mergeCell ref="S2:U3"/>
    <mergeCell ref="V2:V3"/>
    <mergeCell ref="A4:B4"/>
    <mergeCell ref="C4:F4"/>
    <mergeCell ref="G4:L4"/>
    <mergeCell ref="N4:V4"/>
    <mergeCell ref="A1:N1"/>
    <mergeCell ref="A2:A3"/>
    <mergeCell ref="B2:B3"/>
    <mergeCell ref="C2:F2"/>
    <mergeCell ref="G2:J2"/>
    <mergeCell ref="K2:K3"/>
    <mergeCell ref="L2:L3"/>
    <mergeCell ref="M2:O3"/>
  </mergeCells>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2B5C2-414F-468A-900A-F692A357A3C7}">
  <dimension ref="A1:IV82"/>
  <sheetViews>
    <sheetView zoomScale="85" zoomScaleNormal="85" workbookViewId="0">
      <pane xSplit="2" ySplit="3" topLeftCell="C28" activePane="bottomRight" state="frozen"/>
      <selection pane="topRight" activeCell="C1" sqref="C1"/>
      <selection pane="bottomLeft" activeCell="A37" sqref="A37"/>
      <selection pane="bottomRight" activeCell="B43" sqref="B43"/>
    </sheetView>
  </sheetViews>
  <sheetFormatPr defaultColWidth="10.6640625" defaultRowHeight="14.4" x14ac:dyDescent="0.3"/>
  <cols>
    <col min="1" max="1" width="18.6640625" style="1" customWidth="1"/>
    <col min="2" max="2" width="60.6640625" style="2" customWidth="1"/>
    <col min="3" max="9" width="4.33203125" style="1" customWidth="1"/>
    <col min="10" max="10" width="5.6640625" style="1" customWidth="1"/>
    <col min="11" max="12" width="4.33203125" style="1" customWidth="1"/>
    <col min="13" max="13" width="3.6640625" style="251" customWidth="1"/>
    <col min="14" max="14" width="14.88671875" style="252" customWidth="1"/>
    <col min="15" max="15" width="31.33203125" style="94" customWidth="1"/>
    <col min="16" max="16" width="3.6640625" style="94" customWidth="1"/>
    <col min="17" max="17" width="6.33203125" style="1" customWidth="1"/>
    <col min="18" max="18" width="14.88671875" style="1" customWidth="1"/>
    <col min="19" max="19" width="3.6640625" style="1" customWidth="1"/>
    <col min="20" max="20" width="6" style="1" customWidth="1"/>
    <col min="21" max="21" width="13.33203125" style="1" customWidth="1"/>
    <col min="22" max="22" width="28.33203125" style="253" customWidth="1"/>
    <col min="23" max="24" width="10.6640625" style="254"/>
    <col min="25" max="27" width="10.6640625" style="255"/>
    <col min="28" max="16384" width="10.6640625" style="2"/>
  </cols>
  <sheetData>
    <row r="1" spans="1:256" ht="45" customHeight="1" x14ac:dyDescent="0.25">
      <c r="A1" s="545" t="s">
        <v>496</v>
      </c>
      <c r="B1" s="545"/>
      <c r="C1" s="100"/>
      <c r="D1" s="100"/>
      <c r="E1" s="100"/>
      <c r="F1" s="100"/>
      <c r="G1" s="100"/>
      <c r="H1" s="100"/>
      <c r="I1" s="100"/>
      <c r="J1" s="100"/>
      <c r="K1" s="100"/>
      <c r="L1" s="100"/>
      <c r="M1" s="256"/>
      <c r="N1" s="257"/>
      <c r="O1" s="258"/>
      <c r="P1" s="258"/>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8" customHeight="1" x14ac:dyDescent="0.3">
      <c r="A2" s="529" t="s">
        <v>1</v>
      </c>
      <c r="B2" s="530" t="s">
        <v>2</v>
      </c>
      <c r="C2" s="531" t="s">
        <v>3</v>
      </c>
      <c r="D2" s="531"/>
      <c r="E2" s="531"/>
      <c r="F2" s="531"/>
      <c r="G2" s="531" t="s">
        <v>4</v>
      </c>
      <c r="H2" s="531"/>
      <c r="I2" s="531"/>
      <c r="J2" s="531"/>
      <c r="K2" s="537" t="s">
        <v>5</v>
      </c>
      <c r="L2" s="537" t="s">
        <v>6</v>
      </c>
      <c r="M2" s="530" t="s">
        <v>7</v>
      </c>
      <c r="N2" s="530"/>
      <c r="O2" s="530"/>
      <c r="P2" s="530" t="s">
        <v>8</v>
      </c>
      <c r="Q2" s="530"/>
      <c r="R2" s="530"/>
      <c r="S2" s="530" t="s">
        <v>9</v>
      </c>
      <c r="T2" s="530"/>
      <c r="U2" s="530"/>
      <c r="V2" s="532" t="s">
        <v>10</v>
      </c>
      <c r="W2" s="574"/>
      <c r="X2" s="574"/>
      <c r="Y2" s="575"/>
      <c r="Z2" s="259"/>
      <c r="AA2" s="259"/>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54.9" customHeight="1" x14ac:dyDescent="0.25">
      <c r="A3" s="529"/>
      <c r="B3" s="530"/>
      <c r="C3" s="11">
        <v>1</v>
      </c>
      <c r="D3" s="12">
        <v>2</v>
      </c>
      <c r="E3" s="12">
        <v>3</v>
      </c>
      <c r="F3" s="12">
        <v>4</v>
      </c>
      <c r="G3" s="11" t="s">
        <v>11</v>
      </c>
      <c r="H3" s="12" t="s">
        <v>12</v>
      </c>
      <c r="I3" s="12" t="s">
        <v>13</v>
      </c>
      <c r="J3" s="12" t="s">
        <v>14</v>
      </c>
      <c r="K3" s="537"/>
      <c r="L3" s="537"/>
      <c r="M3" s="530"/>
      <c r="N3" s="530"/>
      <c r="O3" s="530"/>
      <c r="P3" s="530"/>
      <c r="Q3" s="530"/>
      <c r="R3" s="530"/>
      <c r="S3" s="530"/>
      <c r="T3" s="530"/>
      <c r="U3" s="530"/>
      <c r="V3" s="532"/>
      <c r="W3" s="574"/>
      <c r="X3" s="574"/>
      <c r="Y3" s="575"/>
      <c r="Z3" s="259"/>
      <c r="AA3" s="259"/>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17" customFormat="1" ht="20.100000000000001" customHeight="1" x14ac:dyDescent="0.25">
      <c r="A4" s="533" t="s">
        <v>15</v>
      </c>
      <c r="B4" s="533"/>
      <c r="C4" s="534"/>
      <c r="D4" s="534"/>
      <c r="E4" s="534"/>
      <c r="F4" s="534"/>
      <c r="G4" s="535"/>
      <c r="H4" s="535"/>
      <c r="I4" s="535"/>
      <c r="J4" s="535"/>
      <c r="K4" s="535"/>
      <c r="L4" s="535"/>
      <c r="M4" s="576"/>
      <c r="N4" s="576"/>
      <c r="O4" s="576"/>
      <c r="P4" s="576"/>
      <c r="Q4" s="576"/>
      <c r="R4" s="576"/>
      <c r="S4" s="576"/>
      <c r="T4" s="576"/>
      <c r="U4" s="576"/>
      <c r="V4" s="576"/>
      <c r="W4" s="260"/>
      <c r="X4" s="260"/>
      <c r="Y4" s="246"/>
      <c r="Z4" s="246"/>
      <c r="AA4" s="246"/>
    </row>
    <row r="5" spans="1:256" x14ac:dyDescent="0.3">
      <c r="A5" s="102" t="str">
        <f>MSc!A5</f>
        <v>bioinfub17em</v>
      </c>
      <c r="B5" s="103" t="str">
        <f>MSc!B5</f>
        <v>Bioinformatics  L</v>
      </c>
      <c r="C5" s="104" t="str">
        <f>MSc!C5</f>
        <v>x</v>
      </c>
      <c r="D5" s="21"/>
      <c r="E5" s="21"/>
      <c r="F5" s="29"/>
      <c r="G5" s="104">
        <f>MSc!G5</f>
        <v>2</v>
      </c>
      <c r="H5" s="22"/>
      <c r="I5" s="22"/>
      <c r="J5" s="83"/>
      <c r="K5" s="108">
        <f>MSc!K5</f>
        <v>2</v>
      </c>
      <c r="L5" s="108" t="str">
        <f>MSc!L5</f>
        <v>DK</v>
      </c>
      <c r="M5" s="117" t="str">
        <f>MSc!M5</f>
        <v>t</v>
      </c>
      <c r="N5" s="26" t="str">
        <f>MSc!N5</f>
        <v>bioinfub17gm</v>
      </c>
      <c r="O5" s="27" t="str">
        <f>MSc!O5</f>
        <v>Bioinformatics PR</v>
      </c>
      <c r="P5" s="28"/>
      <c r="Q5" s="21"/>
      <c r="R5" s="29"/>
      <c r="S5" s="30"/>
      <c r="T5" s="21"/>
      <c r="U5" s="29"/>
      <c r="V5" s="261" t="str">
        <f>MSc!V5</f>
        <v>Vellai Tibor</v>
      </c>
      <c r="W5" s="262"/>
      <c r="X5" s="262"/>
      <c r="Y5" s="246"/>
      <c r="Z5" s="246"/>
      <c r="AA5" s="246"/>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x14ac:dyDescent="0.3">
      <c r="A6" s="102" t="str">
        <f>MSc!A6</f>
        <v>bioinfub17gm</v>
      </c>
      <c r="B6" s="103" t="str">
        <f>MSc!B6</f>
        <v>Bioinformatics PR</v>
      </c>
      <c r="C6" s="104" t="str">
        <f>MSc!C6</f>
        <v>x</v>
      </c>
      <c r="D6" s="21"/>
      <c r="E6" s="21"/>
      <c r="F6" s="29"/>
      <c r="G6" s="20"/>
      <c r="H6" s="105">
        <f>MSc!H6</f>
        <v>2</v>
      </c>
      <c r="I6" s="22"/>
      <c r="J6" s="83"/>
      <c r="K6" s="108">
        <f>MSc!K6</f>
        <v>4</v>
      </c>
      <c r="L6" s="108" t="str">
        <f>MSc!L6</f>
        <v>Gyj</v>
      </c>
      <c r="M6" s="117" t="str">
        <f>MSc!M6</f>
        <v>t</v>
      </c>
      <c r="N6" s="26" t="str">
        <f>MSc!N6</f>
        <v>bioinfub17em</v>
      </c>
      <c r="O6" s="27" t="str">
        <f>MSc!O6</f>
        <v>Bioinformatics  L</v>
      </c>
      <c r="P6" s="28"/>
      <c r="Q6" s="21"/>
      <c r="R6" s="29"/>
      <c r="S6" s="30"/>
      <c r="T6" s="21"/>
      <c r="U6" s="29"/>
      <c r="V6" s="261" t="str">
        <f>MSc!V6</f>
        <v>Vellai Tibor</v>
      </c>
      <c r="W6" s="262"/>
      <c r="X6" s="262"/>
      <c r="Y6" s="246"/>
      <c r="Z6" s="246"/>
      <c r="AA6" s="24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x14ac:dyDescent="0.3">
      <c r="A7" s="102" t="str">
        <f>MSc!A7</f>
        <v>biometub17vm</v>
      </c>
      <c r="B7" s="103" t="str">
        <f>MSc!B7</f>
        <v>Biometry, advanced biostatistics L+PR</v>
      </c>
      <c r="C7" s="104" t="str">
        <f>MSc!C7</f>
        <v>x</v>
      </c>
      <c r="D7" s="21"/>
      <c r="E7" s="21"/>
      <c r="F7" s="29"/>
      <c r="G7" s="105">
        <f>MSc!G7</f>
        <v>1</v>
      </c>
      <c r="H7" s="105">
        <f>MSc!H7</f>
        <v>2</v>
      </c>
      <c r="I7" s="22"/>
      <c r="J7" s="83"/>
      <c r="K7" s="108">
        <f>MSc!K7</f>
        <v>5</v>
      </c>
      <c r="L7" s="108" t="str">
        <f>MSc!L7</f>
        <v>Gyj</v>
      </c>
      <c r="M7" s="117"/>
      <c r="N7" s="148"/>
      <c r="O7" s="32" t="str">
        <f>MSc!O7</f>
        <v>–</v>
      </c>
      <c r="P7" s="33"/>
      <c r="Q7" s="21"/>
      <c r="R7" s="29"/>
      <c r="S7" s="30"/>
      <c r="T7" s="21"/>
      <c r="U7" s="29"/>
      <c r="V7" s="261" t="str">
        <f>MSc!V7</f>
        <v>Podani János</v>
      </c>
      <c r="W7" s="262"/>
      <c r="X7" s="262"/>
      <c r="Y7" s="246"/>
      <c r="Z7" s="246"/>
      <c r="AA7" s="246"/>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3.8" x14ac:dyDescent="0.25">
      <c r="A8" s="538" t="s">
        <v>29</v>
      </c>
      <c r="B8" s="538"/>
      <c r="C8" s="56">
        <f>SUMIF(C5:C7,"=x",$G5:$G7)+SUMIF(C5:C7,"=x",$H5:$H7)+SUMIF(C5:C7,"=x",$I5:$I7)</f>
        <v>7</v>
      </c>
      <c r="D8" s="35">
        <f>SUMIF(D5:D7,"=x",$G5:$G7)+SUMIF(D5:D7,"=x",$H5:$H7)+SUMIF(D5:D7,"=x",$I5:$I7)</f>
        <v>0</v>
      </c>
      <c r="E8" s="35">
        <f>SUMIF(E5:E7,"=x",$G5:$G7)+SUMIF(E5:E7,"=x",$H5:$H7)+SUMIF(E5:E7,"=x",$I5:$I7)</f>
        <v>0</v>
      </c>
      <c r="F8" s="35">
        <f>SUMIF(F5:F7,"=x",$G5:$G7)+SUMIF(F5:F7,"=x",$H5:$H7)+SUMIF(F5:F7,"=x",$I5:$I7)</f>
        <v>0</v>
      </c>
      <c r="G8" s="539">
        <f>SUM(C8:F8)</f>
        <v>7</v>
      </c>
      <c r="H8" s="539"/>
      <c r="I8" s="539"/>
      <c r="J8" s="539"/>
      <c r="K8" s="539"/>
      <c r="L8" s="539"/>
      <c r="M8" s="577"/>
      <c r="N8" s="577"/>
      <c r="O8" s="577"/>
      <c r="P8" s="577"/>
      <c r="Q8" s="577"/>
      <c r="R8" s="577"/>
      <c r="S8" s="577"/>
      <c r="T8" s="577"/>
      <c r="U8" s="577"/>
      <c r="V8" s="577"/>
      <c r="W8"/>
      <c r="X8"/>
      <c r="Y8" s="246"/>
      <c r="Z8" s="246"/>
      <c r="AA8" s="246"/>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3.8" x14ac:dyDescent="0.25">
      <c r="A9" s="541" t="s">
        <v>30</v>
      </c>
      <c r="B9" s="541"/>
      <c r="C9" s="57">
        <f>SUMIF(C5:C7,"=x",$K5:$K7)</f>
        <v>11</v>
      </c>
      <c r="D9" s="39">
        <f>SUMIF(D5:D7,"=x",$K5:$K7)</f>
        <v>0</v>
      </c>
      <c r="E9" s="39">
        <f>SUMIF(E5:E7,"=x",$K5:$K7)</f>
        <v>0</v>
      </c>
      <c r="F9" s="39">
        <f>SUMIF(F5:F7,"=x",$K5:$K7)</f>
        <v>0</v>
      </c>
      <c r="G9" s="542">
        <f>SUM(C9:F9)</f>
        <v>11</v>
      </c>
      <c r="H9" s="542"/>
      <c r="I9" s="542"/>
      <c r="J9" s="542"/>
      <c r="K9" s="542"/>
      <c r="L9" s="542"/>
      <c r="M9" s="578"/>
      <c r="N9" s="578"/>
      <c r="O9" s="578"/>
      <c r="P9" s="578"/>
      <c r="Q9" s="578"/>
      <c r="R9" s="578"/>
      <c r="S9" s="578"/>
      <c r="T9" s="578"/>
      <c r="U9" s="578"/>
      <c r="V9" s="578"/>
      <c r="W9"/>
      <c r="X9"/>
      <c r="Y9" s="246"/>
      <c r="Z9" s="246"/>
      <c r="AA9" s="246"/>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3.8" x14ac:dyDescent="0.25">
      <c r="A10" s="543" t="s">
        <v>31</v>
      </c>
      <c r="B10" s="543"/>
      <c r="C10" s="58">
        <f>SUMPRODUCT(--(C5:C7="x"),--($L5:$L7="K"))</f>
        <v>0</v>
      </c>
      <c r="D10" s="43">
        <f>SUMPRODUCT(--(D$5:D$7="x"),--($L$5:$L$7="K"))</f>
        <v>0</v>
      </c>
      <c r="E10" s="43">
        <f>SUMPRODUCT(--(E$5:E$7="x"),--($L$5:$L$7="K"))</f>
        <v>0</v>
      </c>
      <c r="F10" s="43">
        <f>SUMPRODUCT(--(F$5:F$7="x"),--($L$5:$L$7="K"))</f>
        <v>0</v>
      </c>
      <c r="G10" s="544">
        <f>SUM(C10:F10)</f>
        <v>0</v>
      </c>
      <c r="H10" s="544"/>
      <c r="I10" s="544"/>
      <c r="J10" s="544"/>
      <c r="K10" s="544"/>
      <c r="L10" s="544"/>
      <c r="M10" s="579"/>
      <c r="N10" s="579"/>
      <c r="O10" s="579"/>
      <c r="P10" s="579"/>
      <c r="Q10" s="579"/>
      <c r="R10" s="579"/>
      <c r="S10" s="579"/>
      <c r="T10" s="579"/>
      <c r="U10" s="579"/>
      <c r="V10" s="579"/>
      <c r="W10"/>
      <c r="X10"/>
      <c r="Y10" s="246"/>
      <c r="Z10" s="246"/>
      <c r="AA10" s="246"/>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0.100000000000001" customHeight="1" x14ac:dyDescent="0.25">
      <c r="A11" s="533" t="s">
        <v>32</v>
      </c>
      <c r="B11" s="533"/>
      <c r="C11" s="534"/>
      <c r="D11" s="534"/>
      <c r="E11" s="534"/>
      <c r="F11" s="534"/>
      <c r="G11" s="535"/>
      <c r="H11" s="535"/>
      <c r="I11" s="535"/>
      <c r="J11" s="535"/>
      <c r="K11" s="535"/>
      <c r="L11" s="535"/>
      <c r="M11" s="580"/>
      <c r="N11" s="580"/>
      <c r="O11" s="580"/>
      <c r="P11" s="580"/>
      <c r="Q11" s="580"/>
      <c r="R11" s="580"/>
      <c r="S11" s="580"/>
      <c r="T11" s="580"/>
      <c r="U11" s="580"/>
      <c r="V11" s="580"/>
      <c r="W11"/>
      <c r="X11"/>
      <c r="Y11" s="246"/>
      <c r="Z11" s="246"/>
      <c r="AA11" s="246"/>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x14ac:dyDescent="0.3">
      <c r="A12" s="102" t="str">
        <f>MSc!A12</f>
        <v>bioetiub17em</v>
      </c>
      <c r="B12" s="103" t="str">
        <f>MSc!B12</f>
        <v>Bioethics and Philosophy of Science L</v>
      </c>
      <c r="C12" s="104" t="str">
        <f>MSc!C12</f>
        <v>x</v>
      </c>
      <c r="D12" s="21"/>
      <c r="E12" s="21"/>
      <c r="F12" s="29"/>
      <c r="G12" s="104">
        <f>MSc!G12</f>
        <v>1</v>
      </c>
      <c r="H12" s="22"/>
      <c r="I12" s="22"/>
      <c r="J12" s="83"/>
      <c r="K12" s="108">
        <f>MSc!K12</f>
        <v>1</v>
      </c>
      <c r="L12" s="108" t="str">
        <f>MSc!L12</f>
        <v>K</v>
      </c>
      <c r="M12" s="117"/>
      <c r="N12" s="148"/>
      <c r="O12" s="263" t="str">
        <f>MSc!O12</f>
        <v>–</v>
      </c>
      <c r="P12" s="264"/>
      <c r="Q12" s="21"/>
      <c r="R12" s="29"/>
      <c r="S12" s="30"/>
      <c r="T12" s="21"/>
      <c r="U12" s="29"/>
      <c r="V12" s="261" t="str">
        <f>MSc!V12</f>
        <v>Lőw Péter</v>
      </c>
      <c r="W12" s="262"/>
      <c r="X12" s="262"/>
      <c r="Y12" s="246"/>
      <c r="Z12" s="246"/>
      <c r="AA12" s="246"/>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x14ac:dyDescent="0.3">
      <c r="A13" s="102" t="str">
        <f>MSc!A13</f>
        <v>kutmodub17gm</v>
      </c>
      <c r="B13" s="103" t="str">
        <f>MSc!B13</f>
        <v>Research methods PR</v>
      </c>
      <c r="C13" s="104" t="str">
        <f>MSc!C13</f>
        <v>x</v>
      </c>
      <c r="D13" s="21"/>
      <c r="E13" s="21"/>
      <c r="F13" s="29"/>
      <c r="G13" s="20"/>
      <c r="H13" s="105">
        <f>MSc!H13</f>
        <v>3</v>
      </c>
      <c r="I13" s="22"/>
      <c r="J13" s="83"/>
      <c r="K13" s="108">
        <f>MSc!K13</f>
        <v>6</v>
      </c>
      <c r="L13" s="108" t="str">
        <f>MSc!L13</f>
        <v>Gyj</v>
      </c>
      <c r="M13" s="117"/>
      <c r="N13" s="148"/>
      <c r="O13" s="32" t="str">
        <f>MSc!O13</f>
        <v>–</v>
      </c>
      <c r="P13" s="33"/>
      <c r="Q13" s="21"/>
      <c r="R13" s="29"/>
      <c r="S13" s="30"/>
      <c r="T13" s="21"/>
      <c r="U13" s="29"/>
      <c r="V13" s="261" t="str">
        <f>MSc!V13</f>
        <v>Miklósi Ádám</v>
      </c>
      <c r="W13" s="262"/>
      <c r="X13" s="262"/>
      <c r="Y13" s="246"/>
      <c r="Z13" s="246"/>
      <c r="AA13" s="246"/>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x14ac:dyDescent="0.3">
      <c r="A14" s="102" t="str">
        <f>MSc!A14</f>
        <v>gentecub17em</v>
      </c>
      <c r="B14" s="103" t="str">
        <f>MSc!B14</f>
        <v>Genetechnology L</v>
      </c>
      <c r="C14" s="104" t="str">
        <f>MSc!C14</f>
        <v>x</v>
      </c>
      <c r="D14" s="21"/>
      <c r="E14" s="21"/>
      <c r="F14" s="29"/>
      <c r="G14" s="104">
        <f>MSc!G14</f>
        <v>2</v>
      </c>
      <c r="H14" s="22"/>
      <c r="I14" s="22"/>
      <c r="J14" s="83"/>
      <c r="K14" s="108">
        <f>MSc!K14</f>
        <v>2</v>
      </c>
      <c r="L14" s="108" t="str">
        <f>MSc!L14</f>
        <v>K</v>
      </c>
      <c r="M14" s="117"/>
      <c r="N14" s="148"/>
      <c r="O14" s="265" t="str">
        <f>MSc!O14</f>
        <v>–</v>
      </c>
      <c r="P14" s="266"/>
      <c r="Q14" s="21"/>
      <c r="R14" s="29"/>
      <c r="S14" s="30"/>
      <c r="T14" s="21"/>
      <c r="U14" s="29"/>
      <c r="V14" s="261" t="str">
        <f>MSc!V14</f>
        <v>Málnási-Csizmadia András</v>
      </c>
      <c r="W14" s="262"/>
      <c r="X14" s="262"/>
      <c r="Y14" s="246"/>
      <c r="Z14" s="246"/>
      <c r="AA14" s="246"/>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x14ac:dyDescent="0.3">
      <c r="A15" s="102" t="str">
        <f>MSc!A15</f>
        <v>rendb1ub17em</v>
      </c>
      <c r="B15" s="103" t="str">
        <f>MSc!B15</f>
        <v>Systems and omics biology I. L</v>
      </c>
      <c r="C15" s="30"/>
      <c r="D15" s="105" t="str">
        <f>MSc!D15</f>
        <v>x</v>
      </c>
      <c r="E15" s="21"/>
      <c r="F15" s="29"/>
      <c r="G15" s="104">
        <f>MSc!G15</f>
        <v>2</v>
      </c>
      <c r="H15" s="22"/>
      <c r="I15" s="22"/>
      <c r="J15" s="83"/>
      <c r="K15" s="108">
        <f>MSc!K15</f>
        <v>2</v>
      </c>
      <c r="L15" s="108" t="str">
        <f>MSc!L15</f>
        <v>AK</v>
      </c>
      <c r="M15" s="117"/>
      <c r="N15" s="148"/>
      <c r="O15" s="267" t="str">
        <f>MSc!O15</f>
        <v>–</v>
      </c>
      <c r="P15" s="268"/>
      <c r="Q15" s="21"/>
      <c r="R15" s="29"/>
      <c r="S15" s="30"/>
      <c r="T15" s="21"/>
      <c r="U15" s="29"/>
      <c r="V15" s="261" t="str">
        <f>MSc!V15</f>
        <v>Dobolyi Árpád</v>
      </c>
      <c r="W15" s="262"/>
      <c r="X15" s="262"/>
      <c r="Y15" s="246"/>
      <c r="Z15" s="246"/>
      <c r="AA15" s="246"/>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x14ac:dyDescent="0.3">
      <c r="A16" s="102" t="str">
        <f>MSc!A16</f>
        <v>terembub17em</v>
      </c>
      <c r="B16" s="103" t="str">
        <f>MSc!B16</f>
        <v>Nature and humankind L</v>
      </c>
      <c r="C16" s="30"/>
      <c r="D16" s="21"/>
      <c r="E16" s="105" t="str">
        <f>MSc!E16</f>
        <v>x</v>
      </c>
      <c r="F16" s="29"/>
      <c r="G16" s="104">
        <f>MSc!G16</f>
        <v>2</v>
      </c>
      <c r="H16" s="22"/>
      <c r="I16" s="22"/>
      <c r="J16" s="83"/>
      <c r="K16" s="108">
        <f>MSc!K16</f>
        <v>2</v>
      </c>
      <c r="L16" s="108" t="str">
        <f>MSc!L16</f>
        <v>K</v>
      </c>
      <c r="M16" s="117"/>
      <c r="N16" s="148"/>
      <c r="O16" s="32" t="str">
        <f>MSc!O16</f>
        <v>–</v>
      </c>
      <c r="P16" s="33"/>
      <c r="Q16" s="21"/>
      <c r="R16" s="29"/>
      <c r="S16" s="30"/>
      <c r="T16" s="21"/>
      <c r="U16" s="29"/>
      <c r="V16" s="261" t="str">
        <f>MSc!V16</f>
        <v>Oborny Beáta</v>
      </c>
      <c r="W16" s="262"/>
      <c r="X16" s="262"/>
      <c r="Y16" s="246"/>
      <c r="Z16" s="246"/>
      <c r="AA16" s="24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x14ac:dyDescent="0.3">
      <c r="A17" s="102" t="str">
        <f>MSc!A17</f>
        <v>mamgy1ub17gm</v>
      </c>
      <c r="B17" s="103" t="str">
        <f>MSc!B17</f>
        <v>Advanced Methodology I. PR</v>
      </c>
      <c r="C17" s="30"/>
      <c r="D17" s="105" t="str">
        <f>MSc!D17</f>
        <v>x</v>
      </c>
      <c r="E17" s="21"/>
      <c r="F17" s="29"/>
      <c r="G17" s="20"/>
      <c r="H17" s="105">
        <f>MSc!H17</f>
        <v>1</v>
      </c>
      <c r="I17" s="22"/>
      <c r="J17" s="83"/>
      <c r="K17" s="108">
        <f>MSc!K17</f>
        <v>4</v>
      </c>
      <c r="L17" s="108" t="s">
        <v>157</v>
      </c>
      <c r="M17" s="117"/>
      <c r="N17" s="148"/>
      <c r="O17" s="32" t="str">
        <f>MSc!O17</f>
        <v>–</v>
      </c>
      <c r="P17" s="33"/>
      <c r="Q17" s="21"/>
      <c r="R17" s="29"/>
      <c r="S17" s="30"/>
      <c r="T17" s="21"/>
      <c r="U17" s="29"/>
      <c r="V17" s="55" t="s">
        <v>53</v>
      </c>
      <c r="W17" s="262"/>
      <c r="X17"/>
      <c r="Y17" s="246"/>
      <c r="Z17" s="246"/>
      <c r="AA17" s="246"/>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x14ac:dyDescent="0.25">
      <c r="A18" s="538" t="s">
        <v>29</v>
      </c>
      <c r="B18" s="538"/>
      <c r="C18" s="56">
        <f>SUMIF(C12:C17,"=x",$G12:$G17)+SUMIF(C12:C17,"=x",$H12:$H17)+SUMIF(C12:C17,"=x",$I12:$I17)</f>
        <v>6</v>
      </c>
      <c r="D18" s="35">
        <f>SUMIF(D12:D17,"=x",$G12:$G17)+SUMIF(D12:D17,"=x",$H12:$H17)+SUMIF(D12:D17,"=x",$I12:$I17)</f>
        <v>3</v>
      </c>
      <c r="E18" s="35">
        <f>SUMIF(E12:E17,"=x",$G12:$G17)+SUMIF(E12:E17,"=x",$H12:$H17)+SUMIF(E12:E17,"=x",$I12:$I17)</f>
        <v>2</v>
      </c>
      <c r="F18" s="35">
        <f>SUMIF(F12:F17,"=x",$G12:$G17)+SUMIF(F12:F17,"=x",$H12:$H17)+SUMIF(F12:F17,"=x",$I12:$I17)</f>
        <v>0</v>
      </c>
      <c r="G18" s="539">
        <f t="shared" ref="G18:G23" si="0">SUM(C18:F18)</f>
        <v>11</v>
      </c>
      <c r="H18" s="539"/>
      <c r="I18" s="539"/>
      <c r="J18" s="539"/>
      <c r="K18" s="539"/>
      <c r="L18" s="539"/>
      <c r="M18" s="581"/>
      <c r="N18" s="581"/>
      <c r="O18" s="581"/>
      <c r="P18" s="581"/>
      <c r="Q18" s="581"/>
      <c r="R18" s="581"/>
      <c r="S18" s="581"/>
      <c r="T18" s="581"/>
      <c r="U18" s="581"/>
      <c r="V18" s="581"/>
      <c r="W18"/>
      <c r="X18"/>
      <c r="Y18" s="246"/>
      <c r="Z18" s="246"/>
      <c r="AA18" s="246"/>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x14ac:dyDescent="0.25">
      <c r="A19" s="541" t="s">
        <v>30</v>
      </c>
      <c r="B19" s="541"/>
      <c r="C19" s="57">
        <f>SUMIF(C12:C17,"=x",$K12:$K17)</f>
        <v>9</v>
      </c>
      <c r="D19" s="39">
        <f>SUMIF(D12:D17,"=x",$K12:$K17)</f>
        <v>6</v>
      </c>
      <c r="E19" s="39">
        <f>SUMIF(E12:E17,"=x",$K12:$K17)</f>
        <v>2</v>
      </c>
      <c r="F19" s="39">
        <f>SUMIF(F12:F17,"=x",$K12:$K17)</f>
        <v>0</v>
      </c>
      <c r="G19" s="542">
        <f t="shared" si="0"/>
        <v>17</v>
      </c>
      <c r="H19" s="542"/>
      <c r="I19" s="542"/>
      <c r="J19" s="542"/>
      <c r="K19" s="542"/>
      <c r="L19" s="542"/>
      <c r="M19" s="582"/>
      <c r="N19" s="582"/>
      <c r="O19" s="582"/>
      <c r="P19" s="582"/>
      <c r="Q19" s="582"/>
      <c r="R19" s="582"/>
      <c r="S19" s="582"/>
      <c r="T19" s="582"/>
      <c r="U19" s="582"/>
      <c r="V19" s="582"/>
      <c r="W19"/>
      <c r="X19"/>
      <c r="Y19" s="246"/>
      <c r="Z19" s="246"/>
      <c r="AA19" s="246"/>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x14ac:dyDescent="0.25">
      <c r="A20" s="543" t="s">
        <v>31</v>
      </c>
      <c r="B20" s="543"/>
      <c r="C20" s="58">
        <f>SUMPRODUCT(--(C12:C17="x"),--($L12:$L17="K"))</f>
        <v>2</v>
      </c>
      <c r="D20" s="43">
        <f>SUMPRODUCT(--(D12:D17="x"),--($L12:$L17="K"))</f>
        <v>0</v>
      </c>
      <c r="E20" s="43">
        <f>SUMPRODUCT(--(E12:E17="x"),--($L12:$L17="K"))</f>
        <v>1</v>
      </c>
      <c r="F20" s="43">
        <f>SUMPRODUCT(--(F$5:F$7="x"),--($L$5:$L$7="K"))</f>
        <v>0</v>
      </c>
      <c r="G20" s="544">
        <f t="shared" si="0"/>
        <v>3</v>
      </c>
      <c r="H20" s="544"/>
      <c r="I20" s="544"/>
      <c r="J20" s="544"/>
      <c r="K20" s="544"/>
      <c r="L20" s="544"/>
      <c r="M20" s="583"/>
      <c r="N20" s="583"/>
      <c r="O20" s="583"/>
      <c r="P20" s="583"/>
      <c r="Q20" s="583"/>
      <c r="R20" s="583"/>
      <c r="S20" s="583"/>
      <c r="T20" s="583"/>
      <c r="U20" s="583"/>
      <c r="V20" s="583"/>
      <c r="W20"/>
      <c r="X20"/>
      <c r="Y20" s="246"/>
      <c r="Z20" s="246"/>
      <c r="AA20" s="246"/>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5" customHeight="1" x14ac:dyDescent="0.25">
      <c r="A21" s="551" t="s">
        <v>72</v>
      </c>
      <c r="B21" s="551"/>
      <c r="C21" s="121">
        <f t="shared" ref="C21:F23" si="1">SUM(C8,C18)</f>
        <v>13</v>
      </c>
      <c r="D21" s="122">
        <f t="shared" si="1"/>
        <v>3</v>
      </c>
      <c r="E21" s="122">
        <f t="shared" si="1"/>
        <v>2</v>
      </c>
      <c r="F21" s="123">
        <f t="shared" si="1"/>
        <v>0</v>
      </c>
      <c r="G21" s="552">
        <f t="shared" si="0"/>
        <v>18</v>
      </c>
      <c r="H21" s="552"/>
      <c r="I21" s="552"/>
      <c r="J21" s="552"/>
      <c r="K21" s="552"/>
      <c r="L21" s="552"/>
      <c r="M21" s="584"/>
      <c r="N21" s="584"/>
      <c r="O21" s="584"/>
      <c r="P21" s="584"/>
      <c r="Q21" s="584"/>
      <c r="R21" s="584"/>
      <c r="S21" s="584"/>
      <c r="T21" s="584"/>
      <c r="U21" s="584"/>
      <c r="V21" s="584"/>
      <c r="W21" s="269"/>
      <c r="X21"/>
      <c r="Y21" s="246"/>
      <c r="Z21" s="246"/>
      <c r="AA21" s="246"/>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5" customHeight="1" x14ac:dyDescent="0.25">
      <c r="A22" s="554" t="s">
        <v>73</v>
      </c>
      <c r="B22" s="554"/>
      <c r="C22" s="125">
        <f t="shared" si="1"/>
        <v>20</v>
      </c>
      <c r="D22" s="126">
        <f t="shared" si="1"/>
        <v>6</v>
      </c>
      <c r="E22" s="126">
        <f t="shared" si="1"/>
        <v>2</v>
      </c>
      <c r="F22" s="127">
        <f t="shared" si="1"/>
        <v>0</v>
      </c>
      <c r="G22" s="555">
        <f t="shared" si="0"/>
        <v>28</v>
      </c>
      <c r="H22" s="555"/>
      <c r="I22" s="555"/>
      <c r="J22" s="555"/>
      <c r="K22" s="555"/>
      <c r="L22" s="555"/>
      <c r="M22" s="585"/>
      <c r="N22" s="585"/>
      <c r="O22" s="585"/>
      <c r="P22" s="585"/>
      <c r="Q22" s="585"/>
      <c r="R22" s="585"/>
      <c r="S22" s="585"/>
      <c r="T22" s="585"/>
      <c r="U22" s="585"/>
      <c r="V22" s="585"/>
      <c r="W22" s="269"/>
      <c r="X22"/>
      <c r="Y22" s="246"/>
      <c r="Z22" s="246"/>
      <c r="AA22" s="246"/>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5" customHeight="1" x14ac:dyDescent="0.25">
      <c r="A23" s="556" t="s">
        <v>74</v>
      </c>
      <c r="B23" s="556"/>
      <c r="C23" s="129">
        <f t="shared" si="1"/>
        <v>2</v>
      </c>
      <c r="D23" s="130">
        <f t="shared" si="1"/>
        <v>0</v>
      </c>
      <c r="E23" s="130">
        <f t="shared" si="1"/>
        <v>1</v>
      </c>
      <c r="F23" s="131">
        <f t="shared" si="1"/>
        <v>0</v>
      </c>
      <c r="G23" s="557">
        <f t="shared" si="0"/>
        <v>3</v>
      </c>
      <c r="H23" s="557"/>
      <c r="I23" s="557"/>
      <c r="J23" s="557"/>
      <c r="K23" s="557"/>
      <c r="L23" s="557"/>
      <c r="M23" s="586"/>
      <c r="N23" s="586"/>
      <c r="O23" s="586"/>
      <c r="P23" s="586"/>
      <c r="Q23" s="586"/>
      <c r="R23" s="586"/>
      <c r="S23" s="586"/>
      <c r="T23" s="586"/>
      <c r="U23" s="586"/>
      <c r="V23" s="586"/>
      <c r="W23" s="269"/>
      <c r="X23"/>
      <c r="Y23" s="246"/>
      <c r="Z23" s="246"/>
      <c r="AA23" s="246"/>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20.100000000000001" customHeight="1" x14ac:dyDescent="0.25">
      <c r="A24" s="533" t="s">
        <v>158</v>
      </c>
      <c r="B24" s="533"/>
      <c r="C24" s="534"/>
      <c r="D24" s="534"/>
      <c r="E24" s="534"/>
      <c r="F24" s="534"/>
      <c r="G24" s="535"/>
      <c r="H24" s="535"/>
      <c r="I24" s="535"/>
      <c r="J24" s="535"/>
      <c r="K24" s="535"/>
      <c r="L24" s="535"/>
      <c r="M24" s="587"/>
      <c r="N24" s="587"/>
      <c r="O24" s="587"/>
      <c r="P24" s="587"/>
      <c r="Q24" s="587"/>
      <c r="R24" s="587"/>
      <c r="S24" s="587"/>
      <c r="T24" s="587"/>
      <c r="U24" s="587"/>
      <c r="V24" s="587"/>
      <c r="W24"/>
      <c r="X24"/>
      <c r="Y24" s="246"/>
      <c r="Z24" s="246"/>
      <c r="AA24" s="246"/>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3.5" customHeight="1" x14ac:dyDescent="0.25">
      <c r="A25"/>
      <c r="B25" s="134" t="s">
        <v>159</v>
      </c>
      <c r="C25" s="14"/>
      <c r="D25" s="70"/>
      <c r="E25" s="70"/>
      <c r="F25" s="70"/>
      <c r="G25" s="14"/>
      <c r="H25" s="70"/>
      <c r="I25" s="70"/>
      <c r="J25" s="70"/>
      <c r="K25" s="70"/>
      <c r="L25" s="16"/>
      <c r="M25" s="587"/>
      <c r="N25" s="587"/>
      <c r="O25" s="587"/>
      <c r="P25" s="587"/>
      <c r="Q25" s="587"/>
      <c r="R25" s="587"/>
      <c r="S25" s="587"/>
      <c r="T25" s="587"/>
      <c r="U25" s="587"/>
      <c r="V25" s="587"/>
      <c r="W25"/>
      <c r="X25"/>
      <c r="Y25" s="246"/>
      <c r="Z25" s="246"/>
      <c r="AA25" s="246"/>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x14ac:dyDescent="0.3">
      <c r="A26" s="18" t="s">
        <v>160</v>
      </c>
      <c r="B26" s="19" t="s">
        <v>161</v>
      </c>
      <c r="C26" s="20" t="s">
        <v>18</v>
      </c>
      <c r="D26" s="21"/>
      <c r="E26" s="21"/>
      <c r="F26" s="21"/>
      <c r="G26" s="20">
        <v>4</v>
      </c>
      <c r="H26" s="22"/>
      <c r="I26" s="22"/>
      <c r="J26" s="23"/>
      <c r="K26" s="24">
        <v>4</v>
      </c>
      <c r="L26" s="24" t="s">
        <v>162</v>
      </c>
      <c r="M26" s="270"/>
      <c r="N26" s="148"/>
      <c r="O26" s="263" t="s">
        <v>27</v>
      </c>
      <c r="P26" s="264"/>
      <c r="Q26" s="21"/>
      <c r="R26" s="29"/>
      <c r="S26" s="30"/>
      <c r="T26" s="21"/>
      <c r="U26" s="29"/>
      <c r="V26" s="271" t="s">
        <v>36</v>
      </c>
      <c r="W26" s="272"/>
      <c r="X26"/>
      <c r="Y26" s="246"/>
      <c r="Z26" s="246"/>
      <c r="AA26" s="24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x14ac:dyDescent="0.3">
      <c r="A27" s="18" t="s">
        <v>163</v>
      </c>
      <c r="B27" s="19" t="s">
        <v>164</v>
      </c>
      <c r="C27" s="20" t="s">
        <v>18</v>
      </c>
      <c r="D27" s="21"/>
      <c r="E27" s="21"/>
      <c r="F27" s="21"/>
      <c r="G27" s="20">
        <v>3</v>
      </c>
      <c r="H27" s="22"/>
      <c r="I27" s="22"/>
      <c r="J27" s="23"/>
      <c r="K27" s="24">
        <v>3</v>
      </c>
      <c r="L27" s="24" t="s">
        <v>35</v>
      </c>
      <c r="M27" s="270"/>
      <c r="N27" s="148"/>
      <c r="O27" s="263" t="s">
        <v>27</v>
      </c>
      <c r="P27" s="264"/>
      <c r="Q27" s="21"/>
      <c r="R27" s="29"/>
      <c r="S27" s="30"/>
      <c r="T27" s="21"/>
      <c r="U27" s="29"/>
      <c r="V27" s="271" t="s">
        <v>21</v>
      </c>
      <c r="W27" s="272"/>
      <c r="X27"/>
      <c r="Y27" s="246"/>
      <c r="Z27" s="246"/>
      <c r="AA27" s="246"/>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x14ac:dyDescent="0.3">
      <c r="A28" s="18" t="s">
        <v>165</v>
      </c>
      <c r="B28" s="19" t="s">
        <v>81</v>
      </c>
      <c r="C28" s="30"/>
      <c r="D28" s="21"/>
      <c r="E28" s="21" t="s">
        <v>18</v>
      </c>
      <c r="F28" s="21"/>
      <c r="G28" s="20"/>
      <c r="H28" s="22">
        <v>1</v>
      </c>
      <c r="I28" s="22"/>
      <c r="J28" s="23"/>
      <c r="K28" s="24">
        <v>4</v>
      </c>
      <c r="L28" s="24" t="s">
        <v>24</v>
      </c>
      <c r="M28" s="137" t="s">
        <v>446</v>
      </c>
      <c r="N28" s="142" t="str">
        <f>A17</f>
        <v>mamgy1ub17gm</v>
      </c>
      <c r="O28" s="273" t="str">
        <f>B17</f>
        <v>Advanced Methodology I. PR</v>
      </c>
      <c r="P28" s="274"/>
      <c r="Q28" s="21"/>
      <c r="R28" s="29"/>
      <c r="S28" s="30"/>
      <c r="T28" s="21"/>
      <c r="U28" s="29"/>
      <c r="V28" s="275" t="s">
        <v>166</v>
      </c>
      <c r="W28"/>
      <c r="X28"/>
      <c r="Y28" s="246"/>
      <c r="Z28" s="246"/>
      <c r="AA28" s="246"/>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3.8" x14ac:dyDescent="0.25">
      <c r="A29" s="538" t="s">
        <v>29</v>
      </c>
      <c r="B29" s="538"/>
      <c r="C29" s="56">
        <f>SUMIF(C26:C28,"=x",$G26:$G28)+SUMIF(C26:C28,"=x",$H26:$H28)+SUMIF(C26:C28,"=x",$I26:$I28)</f>
        <v>7</v>
      </c>
      <c r="D29" s="35">
        <f>SUMIF(D26:D28,"=x",$G26:$G28)+SUMIF(D26:D28,"=x",$H26:$H28)+SUMIF(D26:D28,"=x",$I26:$I28)</f>
        <v>0</v>
      </c>
      <c r="E29" s="35">
        <f>SUMIF(E26:E28,"=x",$G26:$G28)+SUMIF(E26:E28,"=x",$H26:$H28)+SUMIF(E26:E28,"=x",$I26:$I28)</f>
        <v>1</v>
      </c>
      <c r="F29" s="35">
        <f>SUMIF(F26:F28,"=x",$G26:$G28)+SUMIF(F26:F28,"=x",$H26:$H28)+SUMIF(F26:F28,"=x",$I26:$I28)</f>
        <v>0</v>
      </c>
      <c r="G29" s="539">
        <f>SUM(C29:F29)</f>
        <v>8</v>
      </c>
      <c r="H29" s="539"/>
      <c r="I29" s="539"/>
      <c r="J29" s="539"/>
      <c r="K29" s="539"/>
      <c r="L29" s="539"/>
      <c r="M29" s="577"/>
      <c r="N29" s="577"/>
      <c r="O29" s="577"/>
      <c r="P29" s="577"/>
      <c r="Q29" s="577"/>
      <c r="R29" s="577"/>
      <c r="S29" s="577"/>
      <c r="T29" s="577"/>
      <c r="U29" s="577"/>
      <c r="V29" s="577"/>
      <c r="W29"/>
      <c r="X29"/>
      <c r="Y29" s="246"/>
      <c r="Z29" s="246"/>
      <c r="AA29" s="246"/>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3.8" x14ac:dyDescent="0.25">
      <c r="A30" s="541" t="s">
        <v>30</v>
      </c>
      <c r="B30" s="541"/>
      <c r="C30" s="57">
        <f>SUMIF(C26:C28,"=x",$K26:$K28)</f>
        <v>7</v>
      </c>
      <c r="D30" s="39">
        <f>SUMIF(D26:D28,"=x",$K26:$K28)</f>
        <v>0</v>
      </c>
      <c r="E30" s="39">
        <f>SUMIF(E26:E28,"=x",$K26:$K28)</f>
        <v>4</v>
      </c>
      <c r="F30" s="39">
        <f>SUMIF(F26:F28,"=x",$K26:$K28)</f>
        <v>0</v>
      </c>
      <c r="G30" s="542">
        <f>SUM(C30:F30)</f>
        <v>11</v>
      </c>
      <c r="H30" s="542"/>
      <c r="I30" s="542"/>
      <c r="J30" s="542"/>
      <c r="K30" s="542"/>
      <c r="L30" s="542"/>
      <c r="M30" s="578"/>
      <c r="N30" s="578"/>
      <c r="O30" s="578"/>
      <c r="P30" s="578"/>
      <c r="Q30" s="578"/>
      <c r="R30" s="578"/>
      <c r="S30" s="578"/>
      <c r="T30" s="578"/>
      <c r="U30" s="578"/>
      <c r="V30" s="578"/>
      <c r="W30"/>
      <c r="X30"/>
      <c r="Y30" s="246"/>
      <c r="Z30" s="246"/>
      <c r="AA30" s="246"/>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3.8" x14ac:dyDescent="0.25">
      <c r="A31" s="543" t="s">
        <v>31</v>
      </c>
      <c r="B31" s="543"/>
      <c r="C31" s="58">
        <f>SUMPRODUCT(--(C26:C28="x"),--($L26:$L28="K"))</f>
        <v>1</v>
      </c>
      <c r="D31" s="43">
        <f>SUMPRODUCT(--(D26:D28="x"),--($L26:$L28="K"))</f>
        <v>0</v>
      </c>
      <c r="E31" s="43">
        <f>SUMPRODUCT(--(E26:E28="x"),--($L26:$L28="K"))</f>
        <v>0</v>
      </c>
      <c r="F31" s="44">
        <f>SUMPRODUCT(--(F$5:F$7="x"),--($L$5:$L$7="K"))</f>
        <v>0</v>
      </c>
      <c r="G31" s="544">
        <f>SUM(C31:F31)</f>
        <v>1</v>
      </c>
      <c r="H31" s="544"/>
      <c r="I31" s="544"/>
      <c r="J31" s="544"/>
      <c r="K31" s="544"/>
      <c r="L31" s="544"/>
      <c r="M31" s="579"/>
      <c r="N31" s="579"/>
      <c r="O31" s="579"/>
      <c r="P31" s="579"/>
      <c r="Q31" s="579"/>
      <c r="R31" s="579"/>
      <c r="S31" s="579"/>
      <c r="T31" s="579"/>
      <c r="U31" s="579"/>
      <c r="V31" s="579"/>
      <c r="W31"/>
      <c r="X31"/>
      <c r="Y31" s="246"/>
      <c r="Z31" s="246"/>
      <c r="AA31" s="246"/>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39" customHeight="1" x14ac:dyDescent="0.25">
      <c r="A32"/>
      <c r="B32" s="145" t="s">
        <v>167</v>
      </c>
      <c r="C32" s="562" t="s">
        <v>168</v>
      </c>
      <c r="D32" s="562"/>
      <c r="E32" s="562"/>
      <c r="F32" s="562"/>
      <c r="G32" s="562"/>
      <c r="H32" s="562"/>
      <c r="I32" s="562"/>
      <c r="J32" s="562"/>
      <c r="K32" s="562"/>
      <c r="L32" s="562"/>
      <c r="M32" s="562"/>
      <c r="N32" s="562"/>
      <c r="O32" s="562"/>
      <c r="P32" s="146"/>
      <c r="Q32" s="146"/>
      <c r="R32" s="146"/>
      <c r="S32" s="146"/>
      <c r="T32" s="146"/>
      <c r="U32" s="146"/>
      <c r="V32" s="147"/>
      <c r="W32"/>
      <c r="X32"/>
      <c r="Y32" s="246"/>
      <c r="Z32" s="246"/>
      <c r="AA32" s="246"/>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x14ac:dyDescent="0.3">
      <c r="A33" s="18" t="s">
        <v>169</v>
      </c>
      <c r="B33" s="19" t="s">
        <v>170</v>
      </c>
      <c r="C33" s="30"/>
      <c r="D33" s="21" t="s">
        <v>18</v>
      </c>
      <c r="E33" s="21"/>
      <c r="F33" s="21"/>
      <c r="G33" s="20">
        <v>2</v>
      </c>
      <c r="H33" s="22"/>
      <c r="I33" s="22"/>
      <c r="J33" s="23"/>
      <c r="K33" s="24">
        <v>2</v>
      </c>
      <c r="L33" s="24" t="s">
        <v>162</v>
      </c>
      <c r="M33" s="270"/>
      <c r="N33" s="148"/>
      <c r="O33" s="263" t="s">
        <v>27</v>
      </c>
      <c r="P33" s="264"/>
      <c r="Q33" s="21"/>
      <c r="R33" s="29"/>
      <c r="S33" s="30"/>
      <c r="T33" s="21"/>
      <c r="U33" s="29"/>
      <c r="V33" s="276" t="s">
        <v>36</v>
      </c>
      <c r="W33" s="272"/>
      <c r="X33"/>
      <c r="Y33" s="246"/>
      <c r="Z33" s="246"/>
      <c r="AA33" s="246"/>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x14ac:dyDescent="0.3">
      <c r="A34" s="18" t="s">
        <v>171</v>
      </c>
      <c r="B34" s="19" t="s">
        <v>172</v>
      </c>
      <c r="C34" s="30"/>
      <c r="D34" s="21" t="s">
        <v>18</v>
      </c>
      <c r="E34" s="21"/>
      <c r="F34" s="21"/>
      <c r="G34" s="20">
        <v>2</v>
      </c>
      <c r="H34" s="22"/>
      <c r="I34" s="22"/>
      <c r="J34" s="23"/>
      <c r="K34" s="24">
        <v>2</v>
      </c>
      <c r="L34" s="24" t="s">
        <v>35</v>
      </c>
      <c r="M34" s="277" t="s">
        <v>443</v>
      </c>
      <c r="N34" s="278" t="str">
        <f>A27</f>
        <v>genpopgb17em</v>
      </c>
      <c r="O34" s="279" t="str">
        <f>B27</f>
        <v>Genetics and population genetics L</v>
      </c>
      <c r="P34" s="280"/>
      <c r="Q34" s="21"/>
      <c r="R34" s="29"/>
      <c r="S34" s="30"/>
      <c r="T34" s="21"/>
      <c r="U34" s="29"/>
      <c r="V34" s="276" t="s">
        <v>21</v>
      </c>
      <c r="W34" s="272"/>
      <c r="X34"/>
      <c r="Y34" s="246"/>
      <c r="Z34" s="246"/>
      <c r="AA34" s="246"/>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3">
      <c r="A35" s="18" t="s">
        <v>174</v>
      </c>
      <c r="B35" s="19" t="s">
        <v>175</v>
      </c>
      <c r="C35" s="30"/>
      <c r="D35" s="21" t="s">
        <v>18</v>
      </c>
      <c r="E35" s="21"/>
      <c r="F35" s="21"/>
      <c r="G35" s="20"/>
      <c r="H35" s="22"/>
      <c r="I35" s="22">
        <v>4</v>
      </c>
      <c r="J35" s="23"/>
      <c r="K35" s="24">
        <v>6</v>
      </c>
      <c r="L35" s="24" t="s">
        <v>24</v>
      </c>
      <c r="M35" s="277" t="s">
        <v>443</v>
      </c>
      <c r="N35" s="278" t="str">
        <f>A27</f>
        <v>genpopgb17em</v>
      </c>
      <c r="O35" s="279" t="str">
        <f>B27</f>
        <v>Genetics and population genetics L</v>
      </c>
      <c r="P35" s="280"/>
      <c r="Q35" s="21"/>
      <c r="R35" s="29"/>
      <c r="S35" s="30"/>
      <c r="T35" s="21"/>
      <c r="U35" s="29"/>
      <c r="V35" s="276" t="s">
        <v>21</v>
      </c>
      <c r="W35" s="272"/>
      <c r="X35"/>
      <c r="Y35" s="246"/>
      <c r="Z35" s="246"/>
      <c r="AA35" s="246"/>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3">
      <c r="A36" s="18" t="s">
        <v>176</v>
      </c>
      <c r="B36" s="19" t="s">
        <v>497</v>
      </c>
      <c r="C36" s="30"/>
      <c r="D36" s="21" t="s">
        <v>18</v>
      </c>
      <c r="E36" s="21"/>
      <c r="F36" s="21"/>
      <c r="G36" s="20"/>
      <c r="H36" s="22"/>
      <c r="I36" s="22">
        <v>4</v>
      </c>
      <c r="J36" s="23"/>
      <c r="K36" s="24">
        <v>6</v>
      </c>
      <c r="L36" s="24" t="s">
        <v>24</v>
      </c>
      <c r="M36" s="277" t="s">
        <v>443</v>
      </c>
      <c r="N36" s="278" t="str">
        <f>A26</f>
        <v>molsbigb17em</v>
      </c>
      <c r="O36" s="279" t="str">
        <f>B26</f>
        <v>Molecular Cell Biology L</v>
      </c>
      <c r="P36" s="280"/>
      <c r="Q36" s="21"/>
      <c r="R36" s="29"/>
      <c r="S36" s="30"/>
      <c r="T36" s="21"/>
      <c r="U36" s="29"/>
      <c r="V36" s="275" t="s">
        <v>177</v>
      </c>
      <c r="W36" s="272"/>
      <c r="X36"/>
      <c r="Y36" s="246"/>
      <c r="Z36" s="246"/>
      <c r="AA36" s="24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x14ac:dyDescent="0.3">
      <c r="A37" s="18" t="s">
        <v>178</v>
      </c>
      <c r="B37" s="19" t="s">
        <v>179</v>
      </c>
      <c r="C37" s="30"/>
      <c r="D37" s="21"/>
      <c r="E37" s="21" t="s">
        <v>18</v>
      </c>
      <c r="F37" s="21"/>
      <c r="G37" s="20">
        <v>2</v>
      </c>
      <c r="H37" s="22"/>
      <c r="I37" s="22"/>
      <c r="J37" s="23"/>
      <c r="K37" s="24">
        <v>2</v>
      </c>
      <c r="L37" s="24" t="s">
        <v>35</v>
      </c>
      <c r="M37" s="270"/>
      <c r="N37" s="26"/>
      <c r="O37" s="273" t="s">
        <v>27</v>
      </c>
      <c r="P37" s="274"/>
      <c r="Q37" s="21"/>
      <c r="R37" s="29"/>
      <c r="S37" s="30"/>
      <c r="T37" s="21"/>
      <c r="U37" s="29"/>
      <c r="V37" s="276" t="s">
        <v>180</v>
      </c>
      <c r="W37" s="272"/>
      <c r="X37"/>
      <c r="Y37" s="246"/>
      <c r="Z37" s="246"/>
      <c r="AA37" s="246"/>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x14ac:dyDescent="0.3">
      <c r="A38" s="18" t="s">
        <v>181</v>
      </c>
      <c r="B38" s="19" t="s">
        <v>182</v>
      </c>
      <c r="C38" s="30"/>
      <c r="D38" s="21"/>
      <c r="E38" s="21" t="s">
        <v>18</v>
      </c>
      <c r="F38" s="21"/>
      <c r="G38" s="20">
        <v>2</v>
      </c>
      <c r="H38" s="22"/>
      <c r="I38" s="22"/>
      <c r="J38" s="23"/>
      <c r="K38" s="24">
        <v>2</v>
      </c>
      <c r="L38" s="24" t="s">
        <v>35</v>
      </c>
      <c r="M38" s="270"/>
      <c r="N38" s="26"/>
      <c r="O38" s="279" t="s">
        <v>27</v>
      </c>
      <c r="P38" s="280"/>
      <c r="Q38" s="21"/>
      <c r="R38" s="29"/>
      <c r="S38" s="30"/>
      <c r="T38" s="21"/>
      <c r="U38" s="29"/>
      <c r="V38" s="276" t="s">
        <v>183</v>
      </c>
      <c r="W38" s="272"/>
      <c r="X38"/>
      <c r="Y38" s="246"/>
      <c r="Z38" s="246"/>
      <c r="AA38" s="246"/>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x14ac:dyDescent="0.3">
      <c r="A39" s="18" t="s">
        <v>184</v>
      </c>
      <c r="B39" s="19" t="s">
        <v>185</v>
      </c>
      <c r="C39" s="30"/>
      <c r="D39" s="21"/>
      <c r="E39" s="21" t="s">
        <v>18</v>
      </c>
      <c r="F39" s="21"/>
      <c r="G39" s="20">
        <v>2</v>
      </c>
      <c r="H39" s="22"/>
      <c r="I39" s="22"/>
      <c r="J39" s="23"/>
      <c r="K39" s="24">
        <v>2</v>
      </c>
      <c r="L39" s="24" t="s">
        <v>162</v>
      </c>
      <c r="M39" s="270"/>
      <c r="N39" s="26"/>
      <c r="O39" s="279" t="s">
        <v>27</v>
      </c>
      <c r="P39" s="280"/>
      <c r="Q39" s="21"/>
      <c r="R39" s="29"/>
      <c r="S39" s="30"/>
      <c r="T39" s="21"/>
      <c r="U39" s="29"/>
      <c r="V39" s="275" t="s">
        <v>186</v>
      </c>
      <c r="W39" s="281"/>
      <c r="X39"/>
      <c r="Y39" s="246"/>
      <c r="Z39" s="246"/>
      <c r="AA39" s="246"/>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x14ac:dyDescent="0.3">
      <c r="A40" s="162" t="s">
        <v>187</v>
      </c>
      <c r="B40" s="170" t="s">
        <v>188</v>
      </c>
      <c r="C40" s="11"/>
      <c r="D40" s="12" t="s">
        <v>18</v>
      </c>
      <c r="E40" s="12"/>
      <c r="F40" s="156"/>
      <c r="G40" s="155"/>
      <c r="H40" s="12"/>
      <c r="I40" s="12">
        <v>4</v>
      </c>
      <c r="J40" s="157"/>
      <c r="K40" s="158">
        <v>6</v>
      </c>
      <c r="L40" s="158" t="s">
        <v>24</v>
      </c>
      <c r="M40" s="282"/>
      <c r="N40" s="283" t="s">
        <v>27</v>
      </c>
      <c r="O40" s="284"/>
      <c r="P40" s="285"/>
      <c r="Q40" s="159"/>
      <c r="R40" s="284"/>
      <c r="S40" s="255"/>
      <c r="T40" s="286"/>
      <c r="U40" s="255"/>
      <c r="V40" s="287" t="s">
        <v>166</v>
      </c>
      <c r="W40" s="288"/>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x14ac:dyDescent="0.3">
      <c r="A41" s="162" t="s">
        <v>189</v>
      </c>
      <c r="B41" s="154" t="s">
        <v>190</v>
      </c>
      <c r="C41" s="11"/>
      <c r="D41" s="12" t="s">
        <v>18</v>
      </c>
      <c r="E41" s="12"/>
      <c r="F41" s="156"/>
      <c r="G41" s="155">
        <v>2</v>
      </c>
      <c r="H41" s="12"/>
      <c r="I41" s="12"/>
      <c r="J41" s="157"/>
      <c r="K41" s="158">
        <v>3</v>
      </c>
      <c r="L41" s="158" t="s">
        <v>35</v>
      </c>
      <c r="M41" s="270"/>
      <c r="N41" s="289"/>
      <c r="O41" s="290" t="s">
        <v>27</v>
      </c>
      <c r="P41" s="291"/>
      <c r="Q41" s="159"/>
      <c r="R41" s="160"/>
      <c r="S41" s="161"/>
      <c r="T41" s="159"/>
      <c r="U41" s="160"/>
      <c r="V41" s="275" t="s">
        <v>177</v>
      </c>
      <c r="W41" s="272"/>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x14ac:dyDescent="0.3">
      <c r="A42" s="162" t="s">
        <v>191</v>
      </c>
      <c r="B42" s="170" t="s">
        <v>192</v>
      </c>
      <c r="C42" s="11"/>
      <c r="D42" s="12" t="s">
        <v>18</v>
      </c>
      <c r="E42" s="12"/>
      <c r="F42" s="156"/>
      <c r="G42" s="155"/>
      <c r="H42" s="12"/>
      <c r="I42" s="12">
        <v>4</v>
      </c>
      <c r="J42" s="157"/>
      <c r="K42" s="158">
        <v>6</v>
      </c>
      <c r="L42" s="158" t="s">
        <v>24</v>
      </c>
      <c r="M42" s="282"/>
      <c r="N42" s="283" t="s">
        <v>27</v>
      </c>
      <c r="O42" s="284"/>
      <c r="P42" s="285"/>
      <c r="Q42" s="159"/>
      <c r="R42" s="284"/>
      <c r="S42" s="255"/>
      <c r="T42" s="286"/>
      <c r="U42" s="255"/>
      <c r="V42" s="287" t="s">
        <v>177</v>
      </c>
      <c r="W42" s="288"/>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x14ac:dyDescent="0.3">
      <c r="A43" s="162" t="s">
        <v>193</v>
      </c>
      <c r="B43" s="154" t="s">
        <v>498</v>
      </c>
      <c r="C43" s="11"/>
      <c r="D43" s="12"/>
      <c r="E43" s="12" t="s">
        <v>18</v>
      </c>
      <c r="F43" s="156"/>
      <c r="G43" s="155"/>
      <c r="H43" s="12">
        <v>1</v>
      </c>
      <c r="I43" s="12"/>
      <c r="J43" s="157"/>
      <c r="K43" s="158">
        <v>2</v>
      </c>
      <c r="L43" s="158" t="s">
        <v>24</v>
      </c>
      <c r="M43" s="277" t="s">
        <v>443</v>
      </c>
      <c r="N43" s="278" t="str">
        <f>A27</f>
        <v>genpopgb17em</v>
      </c>
      <c r="O43" s="292" t="str">
        <f>B27</f>
        <v>Genetics and population genetics L</v>
      </c>
      <c r="P43" s="293"/>
      <c r="Q43" s="159"/>
      <c r="R43" s="160"/>
      <c r="S43" s="161"/>
      <c r="T43" s="159"/>
      <c r="U43" s="160"/>
      <c r="V43" s="275" t="s">
        <v>186</v>
      </c>
      <c r="W43" s="281"/>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x14ac:dyDescent="0.3">
      <c r="A44" s="162" t="s">
        <v>194</v>
      </c>
      <c r="B44" s="154" t="s">
        <v>195</v>
      </c>
      <c r="C44" s="11"/>
      <c r="D44" s="12" t="s">
        <v>18</v>
      </c>
      <c r="E44" s="12"/>
      <c r="F44" s="156"/>
      <c r="G44" s="155">
        <v>2</v>
      </c>
      <c r="H44" s="12"/>
      <c r="I44" s="12"/>
      <c r="J44" s="157"/>
      <c r="K44" s="158">
        <v>2</v>
      </c>
      <c r="L44" s="158" t="s">
        <v>35</v>
      </c>
      <c r="M44" s="270"/>
      <c r="N44" s="289"/>
      <c r="O44" s="290" t="s">
        <v>27</v>
      </c>
      <c r="P44" s="291"/>
      <c r="Q44" s="159"/>
      <c r="R44" s="160"/>
      <c r="S44" s="161"/>
      <c r="T44" s="159"/>
      <c r="U44" s="160"/>
      <c r="V44" s="275" t="s">
        <v>180</v>
      </c>
      <c r="W44" s="272"/>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x14ac:dyDescent="0.3">
      <c r="A45" s="162" t="s">
        <v>196</v>
      </c>
      <c r="B45" s="154" t="s">
        <v>197</v>
      </c>
      <c r="C45" s="11"/>
      <c r="D45" s="12"/>
      <c r="E45" s="12" t="s">
        <v>18</v>
      </c>
      <c r="F45" s="156"/>
      <c r="G45" s="155">
        <v>2</v>
      </c>
      <c r="H45" s="12"/>
      <c r="I45" s="12"/>
      <c r="J45" s="157"/>
      <c r="K45" s="158">
        <v>2</v>
      </c>
      <c r="L45" s="158" t="s">
        <v>35</v>
      </c>
      <c r="M45" s="270"/>
      <c r="N45" s="289"/>
      <c r="O45" s="290" t="s">
        <v>27</v>
      </c>
      <c r="P45" s="291"/>
      <c r="Q45" s="159"/>
      <c r="R45" s="160"/>
      <c r="S45" s="161"/>
      <c r="T45" s="159"/>
      <c r="U45" s="160"/>
      <c r="V45" s="275" t="s">
        <v>198</v>
      </c>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x14ac:dyDescent="0.3">
      <c r="A46" s="162" t="s">
        <v>199</v>
      </c>
      <c r="B46" s="154" t="s">
        <v>200</v>
      </c>
      <c r="C46" s="11"/>
      <c r="D46" s="12" t="s">
        <v>18</v>
      </c>
      <c r="E46" s="12"/>
      <c r="F46" s="156"/>
      <c r="G46" s="155"/>
      <c r="H46" s="12"/>
      <c r="I46" s="12">
        <v>2</v>
      </c>
      <c r="J46" s="157"/>
      <c r="K46" s="158">
        <v>4</v>
      </c>
      <c r="L46" s="158" t="s">
        <v>24</v>
      </c>
      <c r="M46" s="277" t="s">
        <v>443</v>
      </c>
      <c r="N46" s="278" t="str">
        <f>A26</f>
        <v>molsbigb17em</v>
      </c>
      <c r="O46" s="292" t="str">
        <f>B26</f>
        <v>Molecular Cell Biology L</v>
      </c>
      <c r="P46" s="293"/>
      <c r="Q46" s="159"/>
      <c r="R46" s="160"/>
      <c r="S46" s="161"/>
      <c r="T46" s="159"/>
      <c r="U46" s="160"/>
      <c r="V46" s="275" t="s">
        <v>177</v>
      </c>
      <c r="W46" s="272"/>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x14ac:dyDescent="0.3">
      <c r="A47" s="162" t="s">
        <v>201</v>
      </c>
      <c r="B47" s="154" t="s">
        <v>202</v>
      </c>
      <c r="C47" s="11"/>
      <c r="D47" s="12"/>
      <c r="E47" s="12" t="s">
        <v>18</v>
      </c>
      <c r="F47" s="156"/>
      <c r="G47" s="155">
        <v>2</v>
      </c>
      <c r="H47" s="12"/>
      <c r="I47" s="12"/>
      <c r="J47" s="157"/>
      <c r="K47" s="158">
        <v>2</v>
      </c>
      <c r="L47" s="158" t="s">
        <v>35</v>
      </c>
      <c r="M47" s="270"/>
      <c r="N47" s="289"/>
      <c r="O47" s="290" t="s">
        <v>27</v>
      </c>
      <c r="P47" s="291"/>
      <c r="Q47" s="159"/>
      <c r="R47" s="160"/>
      <c r="S47" s="161"/>
      <c r="T47" s="159"/>
      <c r="U47" s="160"/>
      <c r="V47" s="275" t="s">
        <v>180</v>
      </c>
      <c r="W47" s="272"/>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x14ac:dyDescent="0.3">
      <c r="A48" s="162" t="s">
        <v>203</v>
      </c>
      <c r="B48" s="154" t="s">
        <v>204</v>
      </c>
      <c r="C48" s="11" t="s">
        <v>18</v>
      </c>
      <c r="D48" s="12"/>
      <c r="E48" s="12"/>
      <c r="F48" s="156"/>
      <c r="G48" s="155">
        <v>2</v>
      </c>
      <c r="H48" s="12"/>
      <c r="I48" s="12"/>
      <c r="J48" s="157"/>
      <c r="K48" s="158">
        <v>2</v>
      </c>
      <c r="L48" s="158" t="s">
        <v>35</v>
      </c>
      <c r="M48" s="270"/>
      <c r="N48" s="289"/>
      <c r="O48" s="290" t="s">
        <v>27</v>
      </c>
      <c r="P48" s="291"/>
      <c r="Q48" s="159"/>
      <c r="R48" s="160"/>
      <c r="S48" s="161"/>
      <c r="T48" s="159"/>
      <c r="U48" s="160"/>
      <c r="V48" s="275" t="s">
        <v>205</v>
      </c>
      <c r="W48" s="272"/>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x14ac:dyDescent="0.3">
      <c r="A49" s="162" t="s">
        <v>206</v>
      </c>
      <c r="B49" s="154" t="s">
        <v>207</v>
      </c>
      <c r="C49" s="11"/>
      <c r="D49" s="12" t="s">
        <v>18</v>
      </c>
      <c r="E49" s="12"/>
      <c r="F49" s="156"/>
      <c r="G49" s="155">
        <v>2</v>
      </c>
      <c r="H49" s="12"/>
      <c r="I49" s="12"/>
      <c r="J49" s="157"/>
      <c r="K49" s="158">
        <v>2</v>
      </c>
      <c r="L49" s="158" t="s">
        <v>35</v>
      </c>
      <c r="M49" s="270"/>
      <c r="N49" s="289"/>
      <c r="O49" s="290" t="s">
        <v>27</v>
      </c>
      <c r="P49" s="291"/>
      <c r="Q49" s="159"/>
      <c r="R49" s="160"/>
      <c r="S49" s="161"/>
      <c r="T49" s="159"/>
      <c r="U49" s="160"/>
      <c r="V49" s="275" t="s">
        <v>205</v>
      </c>
      <c r="W49" s="272"/>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x14ac:dyDescent="0.3">
      <c r="A50" s="162" t="s">
        <v>208</v>
      </c>
      <c r="B50" s="154" t="s">
        <v>209</v>
      </c>
      <c r="C50" s="11" t="s">
        <v>18</v>
      </c>
      <c r="D50" s="12"/>
      <c r="E50" s="12"/>
      <c r="F50" s="156"/>
      <c r="G50" s="155">
        <v>2</v>
      </c>
      <c r="H50" s="12"/>
      <c r="I50" s="12"/>
      <c r="J50" s="157"/>
      <c r="K50" s="158">
        <v>2</v>
      </c>
      <c r="L50" s="158" t="s">
        <v>35</v>
      </c>
      <c r="M50" s="270"/>
      <c r="N50" s="289"/>
      <c r="O50" s="290" t="s">
        <v>27</v>
      </c>
      <c r="P50" s="291"/>
      <c r="Q50" s="159"/>
      <c r="R50" s="160"/>
      <c r="S50" s="161"/>
      <c r="T50" s="159"/>
      <c r="U50" s="160"/>
      <c r="V50" s="275" t="s">
        <v>166</v>
      </c>
      <c r="W50" s="272"/>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x14ac:dyDescent="0.3">
      <c r="A51" s="162" t="s">
        <v>210</v>
      </c>
      <c r="B51" s="154" t="s">
        <v>211</v>
      </c>
      <c r="C51" s="11" t="s">
        <v>18</v>
      </c>
      <c r="D51" s="12"/>
      <c r="E51" s="12"/>
      <c r="F51" s="156"/>
      <c r="G51" s="155">
        <v>2</v>
      </c>
      <c r="H51" s="12"/>
      <c r="I51" s="12"/>
      <c r="J51" s="157"/>
      <c r="K51" s="158">
        <v>2</v>
      </c>
      <c r="L51" s="158" t="s">
        <v>35</v>
      </c>
      <c r="M51" s="270"/>
      <c r="N51" s="289"/>
      <c r="O51" s="290" t="s">
        <v>27</v>
      </c>
      <c r="P51" s="291"/>
      <c r="Q51" s="159"/>
      <c r="R51" s="160"/>
      <c r="S51" s="161"/>
      <c r="T51" s="159"/>
      <c r="U51" s="160"/>
      <c r="V51" s="275" t="s">
        <v>166</v>
      </c>
      <c r="W51" s="272"/>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x14ac:dyDescent="0.3">
      <c r="A52" s="162" t="s">
        <v>212</v>
      </c>
      <c r="B52" s="154" t="s">
        <v>213</v>
      </c>
      <c r="C52" s="11" t="s">
        <v>18</v>
      </c>
      <c r="D52" s="12"/>
      <c r="E52" s="12"/>
      <c r="F52" s="156"/>
      <c r="G52" s="155">
        <v>2</v>
      </c>
      <c r="H52" s="12"/>
      <c r="I52" s="12"/>
      <c r="J52" s="157"/>
      <c r="K52" s="158">
        <v>2</v>
      </c>
      <c r="L52" s="158" t="s">
        <v>19</v>
      </c>
      <c r="M52" s="270"/>
      <c r="N52" s="294"/>
      <c r="O52" s="295" t="s">
        <v>27</v>
      </c>
      <c r="P52" s="296"/>
      <c r="Q52" s="159"/>
      <c r="R52" s="160"/>
      <c r="S52" s="161"/>
      <c r="T52" s="159"/>
      <c r="U52" s="160"/>
      <c r="V52" s="275" t="s">
        <v>186</v>
      </c>
      <c r="W52" s="281"/>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s="178" customFormat="1" x14ac:dyDescent="0.25">
      <c r="A53" s="171"/>
      <c r="B53" s="172" t="s">
        <v>148</v>
      </c>
      <c r="C53" s="297">
        <f>SUMIF(C33:C52,"=x",$K33:$K52)</f>
        <v>8</v>
      </c>
      <c r="D53" s="298">
        <f>SUMIF(D33:D52,"=x",$K33:$K52)</f>
        <v>39</v>
      </c>
      <c r="E53" s="173">
        <f>SUMIF(E33:E52,"=x",$K33:$K52)</f>
        <v>12</v>
      </c>
      <c r="F53" s="173">
        <f>SUMIF(F33:F52,"=x",$K33:$K52)</f>
        <v>0</v>
      </c>
      <c r="G53" s="563">
        <f>SUM(C53:F53)</f>
        <v>59</v>
      </c>
      <c r="H53" s="563"/>
      <c r="I53" s="563"/>
      <c r="J53" s="563"/>
      <c r="K53" s="563"/>
      <c r="L53" s="563"/>
      <c r="M53" s="174"/>
      <c r="N53" s="299"/>
      <c r="O53" s="300"/>
      <c r="P53" s="300"/>
      <c r="Q53" s="176"/>
      <c r="R53" s="176"/>
      <c r="S53" s="176"/>
      <c r="T53" s="176"/>
      <c r="U53" s="176"/>
      <c r="V53" s="301"/>
      <c r="W53" s="302"/>
      <c r="X53" s="302"/>
      <c r="Y53" s="303"/>
      <c r="Z53" s="303"/>
      <c r="AA53" s="303"/>
    </row>
    <row r="54" spans="1:256" s="184" customFormat="1" ht="13.5" customHeight="1" x14ac:dyDescent="0.25">
      <c r="A54" s="179"/>
      <c r="B54" s="180" t="s">
        <v>149</v>
      </c>
      <c r="C54" s="181">
        <v>4</v>
      </c>
      <c r="D54" s="182">
        <v>23</v>
      </c>
      <c r="E54" s="182">
        <v>18</v>
      </c>
      <c r="F54" s="183"/>
      <c r="G54" s="564">
        <f>SUM(C54:F54)</f>
        <v>45</v>
      </c>
      <c r="H54" s="564"/>
      <c r="I54" s="564"/>
      <c r="J54" s="564"/>
      <c r="K54" s="564"/>
      <c r="L54" s="564"/>
      <c r="M54" s="565"/>
      <c r="N54" s="565"/>
      <c r="O54" s="565"/>
      <c r="P54" s="565"/>
      <c r="Q54" s="565"/>
      <c r="R54" s="565"/>
      <c r="S54" s="565"/>
      <c r="T54" s="565"/>
      <c r="U54" s="565"/>
      <c r="V54" s="565"/>
      <c r="W54" s="304"/>
      <c r="X54" s="304"/>
      <c r="Y54" s="305"/>
      <c r="Z54" s="305"/>
      <c r="AA54" s="305"/>
    </row>
    <row r="55" spans="1:256" s="17" customFormat="1" ht="20.100000000000001" customHeight="1" x14ac:dyDescent="0.25">
      <c r="A55" s="533" t="s">
        <v>150</v>
      </c>
      <c r="B55" s="533"/>
      <c r="C55" s="306"/>
      <c r="D55" s="146"/>
      <c r="E55" s="146"/>
      <c r="F55" s="146"/>
      <c r="G55" s="306"/>
      <c r="H55" s="146"/>
      <c r="I55" s="146"/>
      <c r="J55" s="146"/>
      <c r="K55" s="146"/>
      <c r="L55" s="147"/>
      <c r="M55" s="588"/>
      <c r="N55" s="588"/>
      <c r="O55" s="588"/>
      <c r="P55" s="588"/>
      <c r="Q55" s="588"/>
      <c r="R55" s="588"/>
      <c r="S55" s="588"/>
      <c r="T55" s="588"/>
      <c r="U55" s="588"/>
      <c r="V55" s="588"/>
      <c r="W55" s="254"/>
      <c r="X55" s="254"/>
      <c r="Y55" s="246"/>
      <c r="Z55" s="246"/>
      <c r="AA55" s="246"/>
    </row>
    <row r="56" spans="1:256" ht="13.5" customHeight="1" x14ac:dyDescent="0.25">
      <c r="A56" s="307"/>
      <c r="B56" s="186" t="s">
        <v>151</v>
      </c>
      <c r="C56" s="82"/>
      <c r="D56" s="77" t="s">
        <v>18</v>
      </c>
      <c r="E56" s="77"/>
      <c r="F56" s="78"/>
      <c r="G56" s="82"/>
      <c r="H56" s="22"/>
      <c r="I56" s="22"/>
      <c r="J56" s="23"/>
      <c r="K56" s="24">
        <v>2</v>
      </c>
      <c r="L56" s="24"/>
      <c r="M56" s="308"/>
      <c r="N56" s="309"/>
      <c r="O56" s="310"/>
      <c r="P56" s="311"/>
      <c r="Q56" s="22"/>
      <c r="R56" s="83"/>
      <c r="S56" s="20"/>
      <c r="T56" s="22"/>
      <c r="U56" s="83"/>
      <c r="V56" s="312"/>
      <c r="W56"/>
      <c r="X56"/>
      <c r="Y56" s="246"/>
      <c r="Z56" s="246"/>
      <c r="AA56" s="246"/>
    </row>
    <row r="57" spans="1:256" ht="13.5" customHeight="1" x14ac:dyDescent="0.25">
      <c r="A57" s="307"/>
      <c r="B57" s="186" t="s">
        <v>151</v>
      </c>
      <c r="C57" s="82"/>
      <c r="D57" s="77"/>
      <c r="E57" s="77"/>
      <c r="F57" s="78" t="s">
        <v>18</v>
      </c>
      <c r="G57" s="82"/>
      <c r="H57" s="22"/>
      <c r="I57" s="22"/>
      <c r="J57" s="23"/>
      <c r="K57" s="24">
        <v>4</v>
      </c>
      <c r="L57" s="24"/>
      <c r="M57" s="308"/>
      <c r="N57" s="309"/>
      <c r="O57" s="310"/>
      <c r="P57" s="311"/>
      <c r="Q57" s="22"/>
      <c r="R57" s="83"/>
      <c r="S57" s="20"/>
      <c r="T57" s="22"/>
      <c r="U57" s="83"/>
      <c r="V57" s="312"/>
      <c r="W57"/>
      <c r="X57"/>
      <c r="Y57" s="246"/>
      <c r="Z57" s="246"/>
      <c r="AA57" s="246"/>
    </row>
    <row r="58" spans="1:256" ht="20.100000000000001" customHeight="1" x14ac:dyDescent="0.25">
      <c r="A58" s="533" t="s">
        <v>56</v>
      </c>
      <c r="B58" s="533"/>
      <c r="C58" s="14"/>
      <c r="D58" s="70"/>
      <c r="E58" s="70"/>
      <c r="F58" s="70"/>
      <c r="G58" s="14"/>
      <c r="H58" s="70"/>
      <c r="I58" s="70"/>
      <c r="J58" s="70"/>
      <c r="K58" s="70"/>
      <c r="L58" s="16"/>
      <c r="M58" s="588"/>
      <c r="N58" s="588"/>
      <c r="O58" s="588"/>
      <c r="P58" s="588"/>
      <c r="Q58" s="588"/>
      <c r="R58" s="588"/>
      <c r="S58" s="588"/>
      <c r="T58" s="588"/>
      <c r="U58" s="588"/>
      <c r="V58" s="588"/>
      <c r="W58"/>
      <c r="X58"/>
      <c r="Y58" s="246"/>
      <c r="Z58" s="246"/>
      <c r="AA58" s="246"/>
    </row>
    <row r="59" spans="1:256" ht="15" customHeight="1" x14ac:dyDescent="0.25">
      <c r="A59" s="188" t="str">
        <f>MSc!A27</f>
        <v>diplm1ub17dm</v>
      </c>
      <c r="B59" s="81" t="str">
        <f>MSc!B27</f>
        <v>Thesis Research Work I. PR</v>
      </c>
      <c r="C59" s="61"/>
      <c r="D59" s="62"/>
      <c r="E59" s="77" t="s">
        <v>18</v>
      </c>
      <c r="F59" s="78"/>
      <c r="G59" s="61"/>
      <c r="H59" s="22">
        <f>MSc!H27</f>
        <v>3</v>
      </c>
      <c r="I59" s="64"/>
      <c r="J59" s="65"/>
      <c r="K59" s="313">
        <f>MSc!K27</f>
        <v>5</v>
      </c>
      <c r="L59" s="158" t="s">
        <v>24</v>
      </c>
      <c r="M59" s="277"/>
      <c r="N59" s="309"/>
      <c r="O59" s="310"/>
      <c r="P59" s="311"/>
      <c r="Q59" s="22"/>
      <c r="R59" s="83"/>
      <c r="S59" s="20"/>
      <c r="T59" s="22"/>
      <c r="U59" s="83"/>
      <c r="V59" s="275" t="str">
        <f>MSc!V27</f>
        <v>Nyitray László</v>
      </c>
      <c r="W59"/>
      <c r="X59"/>
      <c r="Y59" s="246"/>
      <c r="Z59" s="246"/>
      <c r="AA59" s="246"/>
    </row>
    <row r="60" spans="1:256" ht="15" customHeight="1" x14ac:dyDescent="0.25">
      <c r="A60" s="188" t="str">
        <f>MSc!A28</f>
        <v>diplm2ub17dm</v>
      </c>
      <c r="B60" s="193" t="str">
        <f>MSc!B28</f>
        <v>Thesis Research Work II. PR</v>
      </c>
      <c r="C60" s="314"/>
      <c r="D60" s="315"/>
      <c r="E60" s="316"/>
      <c r="F60" s="317" t="s">
        <v>18</v>
      </c>
      <c r="G60" s="314"/>
      <c r="H60" s="318">
        <f>MSc!H28</f>
        <v>17</v>
      </c>
      <c r="I60" s="319"/>
      <c r="J60" s="320"/>
      <c r="K60" s="321">
        <f>MSc!K28</f>
        <v>25</v>
      </c>
      <c r="L60" s="158" t="s">
        <v>24</v>
      </c>
      <c r="M60" s="137" t="s">
        <v>446</v>
      </c>
      <c r="N60" s="85" t="str">
        <f>MSc!N28</f>
        <v>diplm1ub17dm</v>
      </c>
      <c r="O60" s="273" t="str">
        <f>MSc!O28</f>
        <v>Thesis Research Work I. PR</v>
      </c>
      <c r="P60" s="274"/>
      <c r="Q60" s="22"/>
      <c r="R60" s="83"/>
      <c r="S60" s="20"/>
      <c r="T60" s="22"/>
      <c r="U60" s="83"/>
      <c r="V60" s="275" t="str">
        <f>MSc!V28</f>
        <v>Nyitray László</v>
      </c>
      <c r="W60"/>
      <c r="X60"/>
      <c r="Y60" s="246"/>
      <c r="Z60" s="246"/>
      <c r="AA60" s="246"/>
    </row>
    <row r="61" spans="1:256" ht="24.9" customHeight="1" x14ac:dyDescent="0.25">
      <c r="A61" s="567" t="s">
        <v>152</v>
      </c>
      <c r="B61" s="567"/>
      <c r="C61" s="568"/>
      <c r="D61" s="568"/>
      <c r="E61" s="568"/>
      <c r="F61" s="568"/>
      <c r="G61" s="568"/>
      <c r="H61" s="568"/>
      <c r="I61" s="568"/>
      <c r="J61" s="568"/>
      <c r="K61" s="568"/>
      <c r="L61" s="568"/>
      <c r="M61" s="566"/>
      <c r="N61" s="566"/>
      <c r="O61" s="566"/>
      <c r="P61" s="566"/>
      <c r="Q61" s="566"/>
      <c r="R61" s="566"/>
      <c r="S61" s="566"/>
      <c r="T61" s="566"/>
      <c r="U61" s="566"/>
      <c r="V61" s="566"/>
      <c r="W61"/>
      <c r="X61"/>
      <c r="Y61" s="246"/>
      <c r="Z61" s="246"/>
      <c r="AA61" s="246"/>
    </row>
    <row r="62" spans="1:256" ht="15" customHeight="1" x14ac:dyDescent="0.25">
      <c r="A62" s="538" t="s">
        <v>29</v>
      </c>
      <c r="B62" s="538"/>
      <c r="C62" s="56">
        <f>SUMIF($A1:$A60,$A62,C1:C60)</f>
        <v>20</v>
      </c>
      <c r="D62" s="35">
        <f>SUMIF($A1:$A60,$A62,D1:D60)</f>
        <v>3</v>
      </c>
      <c r="E62" s="35">
        <f>SUMIF($A1:$A60,$A62,E1:E60)</f>
        <v>3</v>
      </c>
      <c r="F62" s="36">
        <f>SUMIF($A1:$A60,$A62,F1:F60)</f>
        <v>0</v>
      </c>
      <c r="G62" s="539">
        <f t="shared" ref="G62:G68" si="2">SUM(C62:F62)</f>
        <v>26</v>
      </c>
      <c r="H62" s="539"/>
      <c r="I62" s="539"/>
      <c r="J62" s="539"/>
      <c r="K62" s="539"/>
      <c r="L62" s="539"/>
      <c r="M62" s="569"/>
      <c r="N62" s="569"/>
      <c r="O62" s="569"/>
      <c r="P62" s="569"/>
      <c r="Q62" s="569"/>
      <c r="R62" s="569"/>
      <c r="S62" s="569"/>
      <c r="T62" s="569"/>
      <c r="U62" s="569"/>
      <c r="V62" s="569"/>
      <c r="W62"/>
      <c r="X62"/>
      <c r="Y62" s="246"/>
      <c r="Z62" s="246"/>
      <c r="AA62" s="246"/>
    </row>
    <row r="63" spans="1:256" ht="15" customHeight="1" x14ac:dyDescent="0.25">
      <c r="A63" s="541" t="s">
        <v>30</v>
      </c>
      <c r="B63" s="541"/>
      <c r="C63" s="57">
        <f>SUMIF($A1:$A60,$A63,C1:C60)</f>
        <v>27</v>
      </c>
      <c r="D63" s="39">
        <f>SUMIF($A1:$A60,$A63,D1:D60)</f>
        <v>6</v>
      </c>
      <c r="E63" s="39">
        <f>SUMIF($A1:$A60,$A63,E1:E60)</f>
        <v>6</v>
      </c>
      <c r="F63" s="40">
        <f>SUMIF($A1:$A60,$A63,F1:F60)</f>
        <v>0</v>
      </c>
      <c r="G63" s="542">
        <f t="shared" si="2"/>
        <v>39</v>
      </c>
      <c r="H63" s="542"/>
      <c r="I63" s="542"/>
      <c r="J63" s="542"/>
      <c r="K63" s="542"/>
      <c r="L63" s="542"/>
      <c r="M63" s="569"/>
      <c r="N63" s="569"/>
      <c r="O63" s="569"/>
      <c r="P63" s="569"/>
      <c r="Q63" s="569"/>
      <c r="R63" s="569"/>
      <c r="S63" s="569"/>
      <c r="T63" s="569"/>
      <c r="U63" s="569"/>
      <c r="V63" s="569"/>
      <c r="W63"/>
      <c r="X63"/>
      <c r="Y63" s="246"/>
      <c r="Z63" s="246"/>
      <c r="AA63" s="246"/>
    </row>
    <row r="64" spans="1:256" ht="15" customHeight="1" x14ac:dyDescent="0.25">
      <c r="A64" s="543" t="s">
        <v>31</v>
      </c>
      <c r="B64" s="543"/>
      <c r="C64" s="58">
        <f>SUMIF($A1:$A60,$A64,C1:C60)</f>
        <v>3</v>
      </c>
      <c r="D64" s="43">
        <f>SUMIF($A1:$A60,$A64,D1:D60)</f>
        <v>0</v>
      </c>
      <c r="E64" s="43">
        <f>SUMIF($A1:$A60,$A64,E1:E60)</f>
        <v>1</v>
      </c>
      <c r="F64" s="44">
        <f>SUMIF($A1:$A60,$A64,F1:F60)</f>
        <v>0</v>
      </c>
      <c r="G64" s="544">
        <f t="shared" si="2"/>
        <v>4</v>
      </c>
      <c r="H64" s="544"/>
      <c r="I64" s="544"/>
      <c r="J64" s="544"/>
      <c r="K64" s="544"/>
      <c r="L64" s="544"/>
      <c r="M64" s="569"/>
      <c r="N64" s="569"/>
      <c r="O64" s="569"/>
      <c r="P64" s="569"/>
      <c r="Q64" s="569"/>
      <c r="R64" s="569"/>
      <c r="S64" s="569"/>
      <c r="T64" s="569"/>
      <c r="U64" s="569"/>
      <c r="V64" s="569"/>
      <c r="W64"/>
      <c r="X64"/>
      <c r="Y64" s="246"/>
      <c r="Z64" s="246"/>
      <c r="AA64" s="246"/>
    </row>
    <row r="65" spans="1:27" ht="15" customHeight="1" x14ac:dyDescent="0.25">
      <c r="A65" s="199"/>
      <c r="B65" s="200" t="s">
        <v>153</v>
      </c>
      <c r="C65" s="201">
        <f>C54</f>
        <v>4</v>
      </c>
      <c r="D65" s="202">
        <f>D54</f>
        <v>23</v>
      </c>
      <c r="E65" s="202">
        <f>E54</f>
        <v>18</v>
      </c>
      <c r="F65" s="203">
        <f>F54</f>
        <v>0</v>
      </c>
      <c r="G65" s="572">
        <f t="shared" si="2"/>
        <v>45</v>
      </c>
      <c r="H65" s="572"/>
      <c r="I65" s="572"/>
      <c r="J65" s="572"/>
      <c r="K65" s="572"/>
      <c r="L65" s="572"/>
      <c r="M65" s="322"/>
      <c r="N65" s="205"/>
      <c r="O65" s="323"/>
      <c r="P65" s="323"/>
      <c r="Q65" s="206"/>
      <c r="R65" s="206"/>
      <c r="S65" s="206"/>
      <c r="T65" s="206"/>
      <c r="U65" s="206"/>
      <c r="V65" s="324"/>
      <c r="W65"/>
      <c r="X65"/>
      <c r="Y65" s="246"/>
      <c r="Z65" s="246"/>
      <c r="AA65" s="246"/>
    </row>
    <row r="66" spans="1:27" ht="15" customHeight="1" x14ac:dyDescent="0.25">
      <c r="A66" s="208"/>
      <c r="B66" s="209" t="s">
        <v>154</v>
      </c>
      <c r="C66" s="210">
        <f>SUMIF(C56:C57,"=x",$K56:$K57)</f>
        <v>0</v>
      </c>
      <c r="D66" s="211">
        <f>SUMIF(D56:D57,"=x",$K56:$K57)</f>
        <v>2</v>
      </c>
      <c r="E66" s="211">
        <f>SUMIF(E56:E57,"=x",$K56:$K57)</f>
        <v>0</v>
      </c>
      <c r="F66" s="213">
        <f>SUMIF(F56:F57,"=x",$K56:$K57)</f>
        <v>4</v>
      </c>
      <c r="G66" s="573">
        <f t="shared" si="2"/>
        <v>6</v>
      </c>
      <c r="H66" s="573"/>
      <c r="I66" s="573"/>
      <c r="J66" s="573"/>
      <c r="K66" s="573"/>
      <c r="L66" s="573"/>
      <c r="M66" s="325"/>
      <c r="N66" s="215"/>
      <c r="O66" s="326"/>
      <c r="P66" s="326"/>
      <c r="Q66" s="216"/>
      <c r="R66" s="216"/>
      <c r="S66" s="216"/>
      <c r="T66" s="216"/>
      <c r="U66" s="216"/>
      <c r="V66" s="327"/>
      <c r="W66"/>
      <c r="X66"/>
      <c r="Y66" s="246"/>
      <c r="Z66" s="246"/>
      <c r="AA66" s="246"/>
    </row>
    <row r="67" spans="1:27" ht="15" customHeight="1" x14ac:dyDescent="0.25">
      <c r="A67" s="218"/>
      <c r="B67" s="219" t="s">
        <v>155</v>
      </c>
      <c r="C67" s="220">
        <f>SUMIF(C59:C60,"=x",$K59:$K60)</f>
        <v>0</v>
      </c>
      <c r="D67" s="221">
        <f>SUMIF(D59:D60,"=x",$K59:$K60)</f>
        <v>0</v>
      </c>
      <c r="E67" s="221">
        <f>SUMIF(E59:E60,"=x",$K59:$K60)</f>
        <v>5</v>
      </c>
      <c r="F67" s="222">
        <f>SUMIF(F59:F60,"=x",$K59:$K60)</f>
        <v>25</v>
      </c>
      <c r="G67" s="570">
        <f t="shared" si="2"/>
        <v>30</v>
      </c>
      <c r="H67" s="570"/>
      <c r="I67" s="570"/>
      <c r="J67" s="570"/>
      <c r="K67" s="570"/>
      <c r="L67" s="570"/>
      <c r="M67" s="325"/>
      <c r="N67" s="215"/>
      <c r="O67" s="326"/>
      <c r="P67" s="326"/>
      <c r="Q67" s="216"/>
      <c r="R67" s="216"/>
      <c r="S67" s="216"/>
      <c r="T67" s="216"/>
      <c r="U67" s="216"/>
      <c r="V67" s="327"/>
      <c r="W67"/>
      <c r="X67"/>
      <c r="Y67" s="246"/>
      <c r="Z67" s="246"/>
      <c r="AA67" s="246"/>
    </row>
    <row r="68" spans="1:27" ht="24.9" customHeight="1" x14ac:dyDescent="0.25">
      <c r="A68" s="223"/>
      <c r="B68" s="224" t="s">
        <v>156</v>
      </c>
      <c r="C68" s="225">
        <f>SUM(C65:C67,C63)</f>
        <v>31</v>
      </c>
      <c r="D68" s="226">
        <f>SUM(D65:D67,D63)</f>
        <v>31</v>
      </c>
      <c r="E68" s="226">
        <f>SUM(E65:E67,E63)</f>
        <v>29</v>
      </c>
      <c r="F68" s="228">
        <f>SUM(F65:F67,F63)</f>
        <v>29</v>
      </c>
      <c r="G68" s="571">
        <f t="shared" si="2"/>
        <v>120</v>
      </c>
      <c r="H68" s="571"/>
      <c r="I68" s="571"/>
      <c r="J68" s="571"/>
      <c r="K68" s="571"/>
      <c r="L68" s="571"/>
      <c r="M68" s="325"/>
      <c r="N68" s="215"/>
      <c r="O68" s="326"/>
      <c r="P68" s="326"/>
      <c r="Q68" s="216"/>
      <c r="R68" s="216"/>
      <c r="S68" s="216"/>
      <c r="T68" s="216"/>
      <c r="U68" s="216"/>
      <c r="V68" s="327"/>
      <c r="W68"/>
      <c r="X68"/>
      <c r="Y68" s="246"/>
      <c r="Z68" s="246"/>
      <c r="AA68" s="246"/>
    </row>
    <row r="69" spans="1:27" ht="15" customHeight="1" x14ac:dyDescent="0.25">
      <c r="A69" s="94"/>
      <c r="D69"/>
      <c r="E69"/>
      <c r="F69"/>
      <c r="G69"/>
      <c r="H69"/>
      <c r="I69"/>
      <c r="J69"/>
      <c r="K69"/>
      <c r="L69"/>
      <c r="M69" s="252"/>
      <c r="N69" s="94"/>
      <c r="O69" s="1"/>
      <c r="P69" s="1"/>
      <c r="S69" s="253"/>
      <c r="T69" s="328"/>
      <c r="U69" s="328"/>
      <c r="W69" s="246"/>
      <c r="X69" s="246"/>
      <c r="Y69" s="246"/>
      <c r="Z69" s="246"/>
      <c r="AA69" s="246"/>
    </row>
    <row r="70" spans="1:27" ht="15" customHeight="1" x14ac:dyDescent="0.25">
      <c r="A70" s="93" t="str">
        <f>MSc!A30</f>
        <v>Evaluation</v>
      </c>
      <c r="D70" s="247"/>
      <c r="E70" s="247"/>
      <c r="F70" s="247"/>
      <c r="G70" s="247"/>
      <c r="H70" s="247"/>
      <c r="I70" s="247"/>
      <c r="J70" s="231"/>
      <c r="K70" s="232"/>
      <c r="L70" s="233"/>
      <c r="M70" s="329"/>
      <c r="N70" s="330"/>
      <c r="O70" s="331"/>
      <c r="Y70" s="246"/>
      <c r="Z70" s="246"/>
      <c r="AA70" s="246"/>
    </row>
    <row r="71" spans="1:27" ht="15" customHeight="1" x14ac:dyDescent="0.25">
      <c r="A71" s="332" t="str">
        <f>MSc!A31</f>
        <v>AK = "A" type exam</v>
      </c>
      <c r="D71" s="247"/>
      <c r="E71" s="247"/>
      <c r="F71" s="247"/>
      <c r="G71" s="247"/>
      <c r="H71" s="247"/>
      <c r="I71" s="333"/>
      <c r="J71" s="237"/>
      <c r="K71" s="238"/>
      <c r="L71" s="239"/>
      <c r="M71" s="334"/>
      <c r="N71" s="330"/>
      <c r="O71" s="331"/>
      <c r="Y71" s="246"/>
      <c r="Z71" s="246"/>
      <c r="AA71" s="246"/>
    </row>
    <row r="72" spans="1:27" ht="15" customHeight="1" x14ac:dyDescent="0.25">
      <c r="A72" s="332" t="str">
        <f>MSc!A32</f>
        <v>BK = "B"  type exam</v>
      </c>
      <c r="D72" s="247"/>
      <c r="E72" s="247"/>
      <c r="F72" s="247"/>
      <c r="G72" s="247"/>
      <c r="H72" s="247"/>
      <c r="I72" s="244"/>
      <c r="J72" s="237"/>
      <c r="K72" s="238"/>
      <c r="L72" s="239"/>
      <c r="M72" s="334"/>
      <c r="N72" s="330"/>
      <c r="O72" s="331"/>
      <c r="Y72" s="246"/>
      <c r="Z72" s="246"/>
      <c r="AA72" s="246"/>
    </row>
    <row r="73" spans="1:27" ht="15" customHeight="1" x14ac:dyDescent="0.25">
      <c r="A73" s="332" t="str">
        <f>MSc!A33</f>
        <v>CK = "C"  type exam</v>
      </c>
      <c r="D73" s="247"/>
      <c r="E73" s="247"/>
      <c r="F73" s="247"/>
      <c r="G73" s="247"/>
      <c r="H73" s="247"/>
      <c r="I73" s="244"/>
      <c r="J73" s="237"/>
      <c r="K73" s="238"/>
      <c r="L73" s="239"/>
      <c r="M73" s="334"/>
      <c r="N73" s="330"/>
      <c r="O73" s="331"/>
      <c r="Y73" s="246"/>
      <c r="Z73" s="246"/>
      <c r="AA73" s="246"/>
    </row>
    <row r="74" spans="1:27" ht="15" customHeight="1" x14ac:dyDescent="0.3">
      <c r="A74" s="332" t="str">
        <f>MSc!A34</f>
        <v>DK = "D"  type exam</v>
      </c>
      <c r="D74" s="247"/>
      <c r="E74" s="247"/>
      <c r="F74" s="247"/>
      <c r="G74" s="247"/>
      <c r="H74" s="247"/>
      <c r="I74" s="244"/>
      <c r="J74" s="237"/>
      <c r="K74" s="238"/>
      <c r="L74" s="239"/>
      <c r="M74" s="335"/>
      <c r="N74" s="330"/>
      <c r="O74" s="331"/>
      <c r="Y74" s="246"/>
      <c r="Z74" s="246"/>
      <c r="AA74" s="246"/>
    </row>
    <row r="75" spans="1:27" ht="15" customHeight="1" x14ac:dyDescent="0.25">
      <c r="A75" s="332" t="str">
        <f>MSc!A35</f>
        <v>Gyj= practice (5-level evaluation)</v>
      </c>
      <c r="D75" s="247"/>
      <c r="E75" s="247"/>
      <c r="F75" s="247"/>
      <c r="G75" s="247"/>
      <c r="H75" s="247"/>
      <c r="I75" s="244"/>
      <c r="J75" s="243"/>
      <c r="K75" s="243"/>
      <c r="L75" s="243"/>
      <c r="M75" s="334"/>
      <c r="N75" s="330"/>
      <c r="O75" s="331"/>
      <c r="Y75" s="246"/>
      <c r="Z75" s="246"/>
      <c r="AA75" s="246"/>
    </row>
    <row r="76" spans="1:27" ht="15" customHeight="1" x14ac:dyDescent="0.3">
      <c r="A76" s="332" t="str">
        <f>MSc!A36</f>
        <v>Hf = (3-level evaluation)</v>
      </c>
      <c r="D76" s="247"/>
      <c r="E76" s="247"/>
      <c r="F76" s="247"/>
      <c r="G76" s="247"/>
      <c r="H76" s="247"/>
      <c r="I76" s="244"/>
      <c r="J76" s="237"/>
      <c r="K76" s="238"/>
      <c r="L76" s="244"/>
      <c r="M76" s="336"/>
      <c r="N76" s="330"/>
      <c r="O76" s="331"/>
      <c r="Y76" s="246"/>
      <c r="Z76" s="246"/>
      <c r="AA76" s="246"/>
    </row>
    <row r="77" spans="1:27" ht="15" customHeight="1" x14ac:dyDescent="0.3">
      <c r="A77" s="332" t="str">
        <f>MSc!A37</f>
        <v>Tf = (2-level evaluation)</v>
      </c>
      <c r="D77" s="247"/>
      <c r="E77" s="247"/>
      <c r="F77" s="247"/>
      <c r="G77" s="247"/>
      <c r="H77" s="247"/>
      <c r="I77" s="247"/>
      <c r="J77" s="246"/>
      <c r="K77" s="246"/>
      <c r="L77" s="246"/>
      <c r="M77" s="336"/>
      <c r="N77" s="330"/>
      <c r="O77" s="331"/>
      <c r="Y77" s="246"/>
      <c r="Z77" s="246"/>
      <c r="AA77" s="246"/>
    </row>
    <row r="78" spans="1:27" ht="15" customHeight="1" x14ac:dyDescent="0.3">
      <c r="A78"/>
      <c r="Y78" s="246"/>
      <c r="Z78" s="246"/>
      <c r="AA78" s="246"/>
    </row>
    <row r="79" spans="1:27" x14ac:dyDescent="0.3">
      <c r="A79" s="95" t="str">
        <f>MSc!A39</f>
        <v>Prerequisites</v>
      </c>
      <c r="Y79" s="246"/>
      <c r="Z79" s="246"/>
      <c r="AA79" s="246"/>
    </row>
    <row r="80" spans="1:27" x14ac:dyDescent="0.3">
      <c r="A80" s="337" t="str">
        <f>MSc!A40</f>
        <v>strong</v>
      </c>
      <c r="Y80" s="246"/>
      <c r="Z80" s="246"/>
      <c r="AA80" s="246"/>
    </row>
    <row r="81" spans="1:27" x14ac:dyDescent="0.3">
      <c r="A81" s="338" t="str">
        <f>MSc!A41</f>
        <v>weak</v>
      </c>
      <c r="Y81" s="246"/>
      <c r="Z81" s="246"/>
      <c r="AA81" s="246"/>
    </row>
    <row r="82" spans="1:27" x14ac:dyDescent="0.3">
      <c r="A82" s="332" t="str">
        <f>MSc!A42</f>
        <v>t = simultaneous registration</v>
      </c>
      <c r="Y82" s="246"/>
      <c r="Z82" s="246"/>
      <c r="AA82" s="246"/>
    </row>
  </sheetData>
  <mergeCells count="88">
    <mergeCell ref="G68:L68"/>
    <mergeCell ref="A63:B63"/>
    <mergeCell ref="G63:L63"/>
    <mergeCell ref="A62:B62"/>
    <mergeCell ref="G62:L62"/>
    <mergeCell ref="M62:V62"/>
    <mergeCell ref="G65:L65"/>
    <mergeCell ref="G66:L66"/>
    <mergeCell ref="G67:L67"/>
    <mergeCell ref="A58:B58"/>
    <mergeCell ref="M58:V58"/>
    <mergeCell ref="M63:V63"/>
    <mergeCell ref="A64:B64"/>
    <mergeCell ref="G64:L64"/>
    <mergeCell ref="M64:V64"/>
    <mergeCell ref="A61:B61"/>
    <mergeCell ref="C61:F61"/>
    <mergeCell ref="G61:L61"/>
    <mergeCell ref="M61:V61"/>
    <mergeCell ref="C32:O32"/>
    <mergeCell ref="G53:L53"/>
    <mergeCell ref="G54:L54"/>
    <mergeCell ref="M54:V54"/>
    <mergeCell ref="A55:B55"/>
    <mergeCell ref="M55:V55"/>
    <mergeCell ref="A30:B30"/>
    <mergeCell ref="G30:L30"/>
    <mergeCell ref="M30:V30"/>
    <mergeCell ref="A31:B31"/>
    <mergeCell ref="G31:L31"/>
    <mergeCell ref="M31:V31"/>
    <mergeCell ref="A24:B24"/>
    <mergeCell ref="C24:F24"/>
    <mergeCell ref="G24:L24"/>
    <mergeCell ref="M24:V24"/>
    <mergeCell ref="M25:V25"/>
    <mergeCell ref="A29:B29"/>
    <mergeCell ref="G29:L29"/>
    <mergeCell ref="M29:V29"/>
    <mergeCell ref="A22:B22"/>
    <mergeCell ref="G22:L22"/>
    <mergeCell ref="M22:V22"/>
    <mergeCell ref="A23:B23"/>
    <mergeCell ref="G23:L23"/>
    <mergeCell ref="M23:V23"/>
    <mergeCell ref="A20:B20"/>
    <mergeCell ref="G20:L20"/>
    <mergeCell ref="M20:V20"/>
    <mergeCell ref="A21:B21"/>
    <mergeCell ref="G21:L21"/>
    <mergeCell ref="M21:V21"/>
    <mergeCell ref="A18:B18"/>
    <mergeCell ref="G18:L18"/>
    <mergeCell ref="M18:V18"/>
    <mergeCell ref="A19:B19"/>
    <mergeCell ref="G19:L19"/>
    <mergeCell ref="M19:V19"/>
    <mergeCell ref="A10:B10"/>
    <mergeCell ref="G10:L10"/>
    <mergeCell ref="M10:V10"/>
    <mergeCell ref="A11:B11"/>
    <mergeCell ref="C11:F11"/>
    <mergeCell ref="G11:L11"/>
    <mergeCell ref="M11:V11"/>
    <mergeCell ref="A8:B8"/>
    <mergeCell ref="G8:L8"/>
    <mergeCell ref="M8:V8"/>
    <mergeCell ref="A9:B9"/>
    <mergeCell ref="G9:L9"/>
    <mergeCell ref="M9:V9"/>
    <mergeCell ref="W2:W3"/>
    <mergeCell ref="X2:X3"/>
    <mergeCell ref="Y2:Y3"/>
    <mergeCell ref="A4:B4"/>
    <mergeCell ref="C4:F4"/>
    <mergeCell ref="G4:L4"/>
    <mergeCell ref="M4:V4"/>
    <mergeCell ref="K2:K3"/>
    <mergeCell ref="L2:L3"/>
    <mergeCell ref="M2:O3"/>
    <mergeCell ref="A1:B1"/>
    <mergeCell ref="A2:A3"/>
    <mergeCell ref="B2:B3"/>
    <mergeCell ref="C2:F2"/>
    <mergeCell ref="G2:J2"/>
    <mergeCell ref="V2:V3"/>
    <mergeCell ref="P2:R3"/>
    <mergeCell ref="S2:U3"/>
  </mergeCells>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668AA-1AE2-4FEC-B46D-991464EA43D4}">
  <dimension ref="A1:IV89"/>
  <sheetViews>
    <sheetView zoomScale="85" zoomScaleNormal="85" workbookViewId="0">
      <pane xSplit="2" ySplit="3" topLeftCell="C28" activePane="bottomRight" state="frozen"/>
      <selection pane="topRight" activeCell="C1" sqref="C1"/>
      <selection pane="bottomLeft" activeCell="A16" sqref="A16"/>
      <selection pane="bottomRight" activeCell="G44" sqref="G44"/>
    </sheetView>
  </sheetViews>
  <sheetFormatPr defaultColWidth="10.6640625" defaultRowHeight="14.4" x14ac:dyDescent="0.3"/>
  <cols>
    <col min="1" max="1" width="18.6640625" style="1" customWidth="1"/>
    <col min="2" max="2" width="60.6640625" style="2" customWidth="1"/>
    <col min="3" max="9" width="4.33203125" style="1" customWidth="1"/>
    <col min="10" max="10" width="5.6640625" style="1" customWidth="1"/>
    <col min="11" max="11" width="4.33203125" style="1" customWidth="1"/>
    <col min="12" max="12" width="4.33203125" style="2" customWidth="1"/>
    <col min="13" max="13" width="3.6640625" style="251" customWidth="1"/>
    <col min="14" max="14" width="16.6640625" style="252" customWidth="1"/>
    <col min="15" max="15" width="31.44140625" style="339" customWidth="1"/>
    <col min="16" max="16" width="3.6640625" style="340" customWidth="1"/>
    <col min="17" max="17" width="5.6640625" style="1" customWidth="1"/>
    <col min="18" max="18" width="12.6640625" style="1" customWidth="1"/>
    <col min="19" max="19" width="3.6640625" style="341" customWidth="1"/>
    <col min="20" max="20" width="6.33203125" style="1" customWidth="1"/>
    <col min="21" max="21" width="12.6640625" style="1" customWidth="1"/>
    <col min="22" max="22" width="28.33203125" style="340" customWidth="1"/>
    <col min="23" max="16384" width="10.6640625" style="2"/>
  </cols>
  <sheetData>
    <row r="1" spans="1:256" ht="45" customHeight="1" x14ac:dyDescent="0.25">
      <c r="A1" s="545" t="s">
        <v>495</v>
      </c>
      <c r="B1" s="545"/>
      <c r="C1" s="545"/>
      <c r="D1" s="545"/>
      <c r="E1" s="545"/>
      <c r="F1" s="545"/>
      <c r="G1" s="545"/>
      <c r="H1" s="545"/>
      <c r="I1" s="545"/>
      <c r="J1" s="100"/>
      <c r="K1" s="100"/>
      <c r="L1" s="257"/>
      <c r="M1" s="256"/>
      <c r="N1" s="257"/>
      <c r="O1" s="342"/>
      <c r="P1" s="256"/>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8" customHeight="1" x14ac:dyDescent="0.3">
      <c r="A2" s="529" t="s">
        <v>1</v>
      </c>
      <c r="B2" s="530" t="s">
        <v>2</v>
      </c>
      <c r="C2" s="531" t="s">
        <v>3</v>
      </c>
      <c r="D2" s="531"/>
      <c r="E2" s="531"/>
      <c r="F2" s="531"/>
      <c r="G2" s="531" t="s">
        <v>4</v>
      </c>
      <c r="H2" s="531"/>
      <c r="I2" s="531"/>
      <c r="J2" s="531"/>
      <c r="K2" s="537" t="s">
        <v>5</v>
      </c>
      <c r="L2" s="537" t="s">
        <v>6</v>
      </c>
      <c r="M2" s="530" t="s">
        <v>7</v>
      </c>
      <c r="N2" s="530"/>
      <c r="O2" s="530"/>
      <c r="P2" s="530" t="s">
        <v>8</v>
      </c>
      <c r="Q2" s="530"/>
      <c r="R2" s="530"/>
      <c r="S2" s="530" t="s">
        <v>9</v>
      </c>
      <c r="T2" s="530"/>
      <c r="U2" s="530"/>
      <c r="V2" s="532" t="s">
        <v>10</v>
      </c>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54.9" customHeight="1" x14ac:dyDescent="0.25">
      <c r="A3" s="529"/>
      <c r="B3" s="530"/>
      <c r="C3" s="11">
        <v>1</v>
      </c>
      <c r="D3" s="12">
        <v>2</v>
      </c>
      <c r="E3" s="12">
        <v>3</v>
      </c>
      <c r="F3" s="12">
        <v>4</v>
      </c>
      <c r="G3" s="11" t="s">
        <v>11</v>
      </c>
      <c r="H3" s="12" t="s">
        <v>12</v>
      </c>
      <c r="I3" s="12" t="s">
        <v>13</v>
      </c>
      <c r="J3" s="12" t="s">
        <v>14</v>
      </c>
      <c r="K3" s="537"/>
      <c r="L3" s="537"/>
      <c r="M3" s="530"/>
      <c r="N3" s="530"/>
      <c r="O3" s="530"/>
      <c r="P3" s="530"/>
      <c r="Q3" s="530"/>
      <c r="R3" s="530"/>
      <c r="S3" s="530"/>
      <c r="T3" s="530"/>
      <c r="U3" s="530"/>
      <c r="V3" s="532"/>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17" customFormat="1" ht="20.100000000000001" customHeight="1" x14ac:dyDescent="0.25">
      <c r="A4" s="533" t="s">
        <v>15</v>
      </c>
      <c r="B4" s="533"/>
      <c r="C4" s="534"/>
      <c r="D4" s="534"/>
      <c r="E4" s="534"/>
      <c r="F4" s="534"/>
      <c r="G4" s="535"/>
      <c r="H4" s="535"/>
      <c r="I4" s="535"/>
      <c r="J4" s="535"/>
      <c r="K4" s="535"/>
      <c r="L4" s="535"/>
      <c r="M4" s="576"/>
      <c r="N4" s="576"/>
      <c r="O4" s="576"/>
      <c r="P4" s="576"/>
      <c r="Q4" s="576"/>
      <c r="R4" s="576"/>
      <c r="S4" s="576"/>
      <c r="T4" s="576"/>
      <c r="U4" s="576"/>
      <c r="V4" s="576"/>
    </row>
    <row r="5" spans="1:256" x14ac:dyDescent="0.3">
      <c r="A5" s="102" t="str">
        <f>MSc!A5</f>
        <v>bioinfub17em</v>
      </c>
      <c r="B5" s="103" t="str">
        <f>MSc!B5</f>
        <v>Bioinformatics  L</v>
      </c>
      <c r="C5" s="104" t="str">
        <f>MSc!C5</f>
        <v>x</v>
      </c>
      <c r="D5" s="21"/>
      <c r="E5" s="21"/>
      <c r="F5" s="29"/>
      <c r="G5" s="104">
        <f>MSc!G5</f>
        <v>2</v>
      </c>
      <c r="H5" s="22"/>
      <c r="I5" s="22"/>
      <c r="J5" s="83"/>
      <c r="K5" s="108">
        <f>MSc!K5</f>
        <v>2</v>
      </c>
      <c r="L5" s="108" t="str">
        <f>MSc!L5</f>
        <v>DK</v>
      </c>
      <c r="M5" s="109" t="str">
        <f>MSc!M5</f>
        <v>t</v>
      </c>
      <c r="N5" s="26" t="str">
        <f>MSc!N5</f>
        <v>bioinfub17gm</v>
      </c>
      <c r="O5" s="111" t="str">
        <f>MSc!O5</f>
        <v>Bioinformatics PR</v>
      </c>
      <c r="P5" s="112"/>
      <c r="Q5" s="21"/>
      <c r="R5" s="29"/>
      <c r="S5" s="277"/>
      <c r="T5" s="21"/>
      <c r="U5" s="29"/>
      <c r="V5" s="343" t="str">
        <f>MSc!V5</f>
        <v>Vellai Tibor</v>
      </c>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x14ac:dyDescent="0.3">
      <c r="A6" s="102" t="str">
        <f>MSc!A6</f>
        <v>bioinfub17gm</v>
      </c>
      <c r="B6" s="103" t="str">
        <f>MSc!B6</f>
        <v>Bioinformatics PR</v>
      </c>
      <c r="C6" s="104" t="str">
        <f>MSc!C6</f>
        <v>x</v>
      </c>
      <c r="D6" s="21"/>
      <c r="E6" s="21"/>
      <c r="F6" s="29"/>
      <c r="G6" s="105"/>
      <c r="H6" s="105">
        <f>MSc!H6</f>
        <v>2</v>
      </c>
      <c r="I6" s="22"/>
      <c r="J6" s="83"/>
      <c r="K6" s="108">
        <f>MSc!K6</f>
        <v>4</v>
      </c>
      <c r="L6" s="108" t="str">
        <f>MSc!L6</f>
        <v>Gyj</v>
      </c>
      <c r="M6" s="109" t="str">
        <f>MSc!M6</f>
        <v>t</v>
      </c>
      <c r="N6" s="26" t="str">
        <f>MSc!N6</f>
        <v>bioinfub17em</v>
      </c>
      <c r="O6" s="111" t="str">
        <f>MSc!O6</f>
        <v>Bioinformatics  L</v>
      </c>
      <c r="P6" s="112"/>
      <c r="Q6" s="21"/>
      <c r="R6" s="29"/>
      <c r="S6" s="277"/>
      <c r="T6" s="21"/>
      <c r="U6" s="29"/>
      <c r="V6" s="343" t="str">
        <f>MSc!V6</f>
        <v>Vellai Tibor</v>
      </c>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x14ac:dyDescent="0.3">
      <c r="A7" s="102" t="str">
        <f>MSc!A7</f>
        <v>biometub17vm</v>
      </c>
      <c r="B7" s="103" t="str">
        <f>MSc!B7</f>
        <v>Biometry, advanced biostatistics L+PR</v>
      </c>
      <c r="C7" s="104" t="str">
        <f>MSc!C7</f>
        <v>x</v>
      </c>
      <c r="D7" s="21"/>
      <c r="E7" s="21"/>
      <c r="F7" s="29"/>
      <c r="G7" s="105">
        <f>MSc!G7</f>
        <v>1</v>
      </c>
      <c r="H7" s="105">
        <f>MSc!H7</f>
        <v>2</v>
      </c>
      <c r="I7" s="22"/>
      <c r="J7" s="83"/>
      <c r="K7" s="108">
        <f>MSc!K7</f>
        <v>5</v>
      </c>
      <c r="L7" s="108" t="str">
        <f>MSc!L7</f>
        <v>Gyj</v>
      </c>
      <c r="M7" s="109"/>
      <c r="N7" s="148"/>
      <c r="O7" s="344" t="str">
        <f>MSc!O7</f>
        <v>–</v>
      </c>
      <c r="P7" s="345"/>
      <c r="Q7" s="21"/>
      <c r="R7" s="29"/>
      <c r="S7" s="277"/>
      <c r="T7" s="21"/>
      <c r="U7" s="29"/>
      <c r="V7" s="343" t="str">
        <f>MSc!V7</f>
        <v>Podani János</v>
      </c>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x14ac:dyDescent="0.25">
      <c r="A8" s="538" t="s">
        <v>29</v>
      </c>
      <c r="B8" s="538"/>
      <c r="C8" s="56">
        <f>SUMIF(C5:C7,"=x",$G5:$G7)+SUMIF(C5:C7,"=x",$H5:$H7)+SUMIF(C5:C7,"=x",$I5:$I7)</f>
        <v>7</v>
      </c>
      <c r="D8" s="35">
        <f>SUMIF(D5:D7,"=x",$G5:$G7)+SUMIF(D5:D7,"=x",$H5:$H7)+SUMIF(D5:D7,"=x",$I5:$I7)</f>
        <v>0</v>
      </c>
      <c r="E8" s="35">
        <f>SUMIF(E5:E7,"=x",$G5:$G7)+SUMIF(E5:E7,"=x",$H5:$H7)+SUMIF(E5:E7,"=x",$I5:$I7)</f>
        <v>0</v>
      </c>
      <c r="F8" s="35">
        <f>SUMIF(F5:F7,"=x",$G5:$G7)+SUMIF(F5:F7,"=x",$H5:$H7)+SUMIF(F5:F7,"=x",$I5:$I7)</f>
        <v>0</v>
      </c>
      <c r="G8" s="539">
        <f>SUM(C8:F8)</f>
        <v>7</v>
      </c>
      <c r="H8" s="539"/>
      <c r="I8" s="539"/>
      <c r="J8" s="539"/>
      <c r="K8" s="539"/>
      <c r="L8" s="539"/>
      <c r="M8" s="581"/>
      <c r="N8" s="581"/>
      <c r="O8" s="581"/>
      <c r="P8" s="581"/>
      <c r="Q8" s="581"/>
      <c r="R8" s="581"/>
      <c r="S8" s="581"/>
      <c r="T8" s="581"/>
      <c r="U8" s="581"/>
      <c r="V8" s="581"/>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x14ac:dyDescent="0.25">
      <c r="A9" s="541" t="s">
        <v>30</v>
      </c>
      <c r="B9" s="541"/>
      <c r="C9" s="57">
        <f>SUMIF(C5:C7,"=x",$K5:$K7)</f>
        <v>11</v>
      </c>
      <c r="D9" s="39">
        <f>SUMIF(D5:D7,"=x",$K5:$K7)</f>
        <v>0</v>
      </c>
      <c r="E9" s="39">
        <f>SUMIF(E5:E7,"=x",$K5:$K7)</f>
        <v>0</v>
      </c>
      <c r="F9" s="39">
        <f>SUMIF(F5:F7,"=x",$K5:$K7)</f>
        <v>0</v>
      </c>
      <c r="G9" s="542">
        <f>SUM(C9:F9)</f>
        <v>11</v>
      </c>
      <c r="H9" s="542"/>
      <c r="I9" s="542"/>
      <c r="J9" s="542"/>
      <c r="K9" s="542"/>
      <c r="L9" s="542"/>
      <c r="M9" s="582"/>
      <c r="N9" s="582"/>
      <c r="O9" s="582"/>
      <c r="P9" s="582"/>
      <c r="Q9" s="582"/>
      <c r="R9" s="582"/>
      <c r="S9" s="582"/>
      <c r="T9" s="582"/>
      <c r="U9" s="582"/>
      <c r="V9" s="582"/>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x14ac:dyDescent="0.25">
      <c r="A10" s="543" t="s">
        <v>31</v>
      </c>
      <c r="B10" s="543"/>
      <c r="C10" s="58">
        <f>SUMPRODUCT(--(C5:C7="x"),--($L5:$L7="K"))</f>
        <v>0</v>
      </c>
      <c r="D10" s="43">
        <f>SUMPRODUCT(--(D$5:D$7="x"),--($L$5:$L$7="K"))</f>
        <v>0</v>
      </c>
      <c r="E10" s="43">
        <f>SUMPRODUCT(--(E$5:E$7="x"),--($L$5:$L$7="K"))</f>
        <v>0</v>
      </c>
      <c r="F10" s="43">
        <f>SUMPRODUCT(--(F$5:F$7="x"),--($L$5:$L$7="K"))</f>
        <v>0</v>
      </c>
      <c r="G10" s="544">
        <f>SUM(C10:F10)</f>
        <v>0</v>
      </c>
      <c r="H10" s="544"/>
      <c r="I10" s="544"/>
      <c r="J10" s="544"/>
      <c r="K10" s="544"/>
      <c r="L10" s="544"/>
      <c r="M10" s="583"/>
      <c r="N10" s="583"/>
      <c r="O10" s="583"/>
      <c r="P10" s="583"/>
      <c r="Q10" s="583"/>
      <c r="R10" s="583"/>
      <c r="S10" s="583"/>
      <c r="T10" s="583"/>
      <c r="U10" s="583"/>
      <c r="V10" s="583"/>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0.100000000000001" customHeight="1" x14ac:dyDescent="0.25">
      <c r="A11" s="533" t="s">
        <v>32</v>
      </c>
      <c r="B11" s="533"/>
      <c r="C11" s="534"/>
      <c r="D11" s="534"/>
      <c r="E11" s="534"/>
      <c r="F11" s="534"/>
      <c r="G11" s="535"/>
      <c r="H11" s="535"/>
      <c r="I11" s="535"/>
      <c r="J11" s="535"/>
      <c r="K11" s="535"/>
      <c r="L11" s="535"/>
      <c r="M11" s="576"/>
      <c r="N11" s="576"/>
      <c r="O11" s="576"/>
      <c r="P11" s="576"/>
      <c r="Q11" s="576"/>
      <c r="R11" s="576"/>
      <c r="S11" s="576"/>
      <c r="T11" s="576"/>
      <c r="U11" s="576"/>
      <c r="V11" s="576"/>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x14ac:dyDescent="0.3">
      <c r="A12" s="102" t="str">
        <f>MSc!A12</f>
        <v>bioetiub17em</v>
      </c>
      <c r="B12" s="103" t="str">
        <f>MSc!B12</f>
        <v>Bioethics and Philosophy of Science L</v>
      </c>
      <c r="C12" s="104" t="str">
        <f>MSc!C12</f>
        <v>x</v>
      </c>
      <c r="D12" s="21"/>
      <c r="E12" s="21"/>
      <c r="F12" s="29"/>
      <c r="G12" s="104">
        <f>MSc!G12</f>
        <v>1</v>
      </c>
      <c r="H12" s="22"/>
      <c r="I12" s="22"/>
      <c r="J12" s="83"/>
      <c r="K12" s="108">
        <f>MSc!K12</f>
        <v>1</v>
      </c>
      <c r="L12" s="108" t="str">
        <f>MSc!L12</f>
        <v>K</v>
      </c>
      <c r="M12" s="109"/>
      <c r="N12" s="148"/>
      <c r="O12" s="344" t="str">
        <f>MSc!O12</f>
        <v>–</v>
      </c>
      <c r="P12" s="345"/>
      <c r="Q12" s="21"/>
      <c r="R12" s="29"/>
      <c r="S12" s="277"/>
      <c r="T12" s="21"/>
      <c r="U12" s="29"/>
      <c r="V12" s="343" t="str">
        <f>MSc!V12</f>
        <v>Lőw Péter</v>
      </c>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x14ac:dyDescent="0.3">
      <c r="A13" s="102" t="str">
        <f>MSc!A13</f>
        <v>kutmodub17gm</v>
      </c>
      <c r="B13" s="103" t="str">
        <f>MSc!B13</f>
        <v>Research methods PR</v>
      </c>
      <c r="C13" s="104" t="str">
        <f>MSc!C13</f>
        <v>x</v>
      </c>
      <c r="D13" s="21"/>
      <c r="E13" s="21"/>
      <c r="F13" s="29"/>
      <c r="G13" s="20"/>
      <c r="H13" s="105">
        <f>MSc!H13</f>
        <v>3</v>
      </c>
      <c r="I13" s="22"/>
      <c r="J13" s="83"/>
      <c r="K13" s="108">
        <f>MSc!K13</f>
        <v>6</v>
      </c>
      <c r="L13" s="108" t="str">
        <f>MSc!L13</f>
        <v>Gyj</v>
      </c>
      <c r="M13" s="109"/>
      <c r="N13" s="148"/>
      <c r="O13" s="344" t="str">
        <f>MSc!O13</f>
        <v>–</v>
      </c>
      <c r="P13" s="345"/>
      <c r="Q13" s="21"/>
      <c r="R13" s="29"/>
      <c r="S13" s="277"/>
      <c r="T13" s="21"/>
      <c r="U13" s="29"/>
      <c r="V13" s="343" t="str">
        <f>MSc!V13</f>
        <v>Miklósi Ádám</v>
      </c>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x14ac:dyDescent="0.3">
      <c r="A14" s="102" t="str">
        <f>MSc!A14</f>
        <v>gentecub17em</v>
      </c>
      <c r="B14" s="103" t="str">
        <f>MSc!B14</f>
        <v>Genetechnology L</v>
      </c>
      <c r="C14" s="104" t="str">
        <f>MSc!C14</f>
        <v>x</v>
      </c>
      <c r="D14" s="21"/>
      <c r="E14" s="21"/>
      <c r="F14" s="29"/>
      <c r="G14" s="104">
        <f>MSc!G14</f>
        <v>2</v>
      </c>
      <c r="H14" s="22"/>
      <c r="I14" s="22"/>
      <c r="J14" s="83"/>
      <c r="K14" s="108">
        <f>MSc!K14</f>
        <v>2</v>
      </c>
      <c r="L14" s="108" t="str">
        <f>MSc!L14</f>
        <v>K</v>
      </c>
      <c r="M14" s="109"/>
      <c r="N14" s="148"/>
      <c r="O14" s="344" t="str">
        <f>MSc!O14</f>
        <v>–</v>
      </c>
      <c r="P14" s="345"/>
      <c r="Q14" s="21"/>
      <c r="R14" s="29"/>
      <c r="S14" s="277"/>
      <c r="T14" s="21"/>
      <c r="U14" s="29"/>
      <c r="V14" s="343" t="str">
        <f>MSc!V14</f>
        <v>Málnási-Csizmadia András</v>
      </c>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x14ac:dyDescent="0.3">
      <c r="A15" s="102" t="str">
        <f>MSc!A15</f>
        <v>rendb1ub17em</v>
      </c>
      <c r="B15" s="103" t="str">
        <f>MSc!B15</f>
        <v>Systems and omics biology I. L</v>
      </c>
      <c r="C15" s="30"/>
      <c r="D15" s="105" t="str">
        <f>MSc!D15</f>
        <v>x</v>
      </c>
      <c r="E15" s="21"/>
      <c r="F15" s="29"/>
      <c r="G15" s="104">
        <f>MSc!G15</f>
        <v>2</v>
      </c>
      <c r="H15" s="22"/>
      <c r="I15" s="22"/>
      <c r="J15" s="83"/>
      <c r="K15" s="108">
        <f>MSc!K15</f>
        <v>2</v>
      </c>
      <c r="L15" s="108" t="str">
        <f>MSc!L15</f>
        <v>AK</v>
      </c>
      <c r="M15" s="109"/>
      <c r="N15" s="148"/>
      <c r="O15" s="344" t="str">
        <f>MSc!O15</f>
        <v>–</v>
      </c>
      <c r="P15" s="345"/>
      <c r="Q15" s="21"/>
      <c r="R15" s="29"/>
      <c r="S15" s="277"/>
      <c r="T15" s="21"/>
      <c r="U15" s="29"/>
      <c r="V15" s="343" t="str">
        <f>MSc!V15</f>
        <v>Dobolyi Árpád</v>
      </c>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x14ac:dyDescent="0.3">
      <c r="A16" s="102" t="str">
        <f>MSc!A16</f>
        <v>terembub17em</v>
      </c>
      <c r="B16" s="103" t="str">
        <f>MSc!B16</f>
        <v>Nature and humankind L</v>
      </c>
      <c r="C16" s="30"/>
      <c r="D16" s="21"/>
      <c r="E16" s="105" t="str">
        <f>MSc!E16</f>
        <v>x</v>
      </c>
      <c r="F16" s="29"/>
      <c r="G16" s="104">
        <f>MSc!G16</f>
        <v>2</v>
      </c>
      <c r="H16" s="22"/>
      <c r="I16" s="22"/>
      <c r="J16" s="83"/>
      <c r="K16" s="108">
        <f>MSc!K16</f>
        <v>2</v>
      </c>
      <c r="L16" s="108" t="str">
        <f>MSc!L16</f>
        <v>K</v>
      </c>
      <c r="M16" s="109"/>
      <c r="N16" s="148"/>
      <c r="O16" s="344" t="str">
        <f>MSc!O16</f>
        <v>–</v>
      </c>
      <c r="P16" s="345"/>
      <c r="Q16" s="21"/>
      <c r="R16" s="29"/>
      <c r="S16" s="277"/>
      <c r="T16" s="21"/>
      <c r="U16" s="29"/>
      <c r="V16" s="343" t="str">
        <f>MSc!V16</f>
        <v>Oborny Beáta</v>
      </c>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x14ac:dyDescent="0.3">
      <c r="A17" s="102" t="str">
        <f>MSc!A17</f>
        <v>mamgy1ub17gm</v>
      </c>
      <c r="B17" s="103" t="str">
        <f>MSc!B17</f>
        <v>Advanced Methodology I. PR</v>
      </c>
      <c r="C17" s="30"/>
      <c r="D17" s="105" t="str">
        <f>MSc!D17</f>
        <v>x</v>
      </c>
      <c r="E17" s="21"/>
      <c r="F17" s="29"/>
      <c r="G17" s="20"/>
      <c r="H17" s="105">
        <f>MSc!H17</f>
        <v>1</v>
      </c>
      <c r="I17" s="22"/>
      <c r="J17" s="83"/>
      <c r="K17" s="108">
        <f>MSc!K17</f>
        <v>4</v>
      </c>
      <c r="L17" s="108" t="s">
        <v>157</v>
      </c>
      <c r="M17" s="109"/>
      <c r="N17" s="148"/>
      <c r="O17" s="344" t="str">
        <f>MSc!O17</f>
        <v>–</v>
      </c>
      <c r="P17" s="345"/>
      <c r="Q17" s="21"/>
      <c r="R17" s="29"/>
      <c r="S17" s="277"/>
      <c r="T17" s="21"/>
      <c r="U17" s="29"/>
      <c r="V17" s="55" t="s">
        <v>53</v>
      </c>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x14ac:dyDescent="0.25">
      <c r="A18" s="538" t="s">
        <v>29</v>
      </c>
      <c r="B18" s="538"/>
      <c r="C18" s="56">
        <f>SUMIF(C12:C17,"=x",$G12:$G17)+SUMIF(C12:C17,"=x",$H12:$H17)+SUMIF(C12:C17,"=x",$I12:$I17)</f>
        <v>6</v>
      </c>
      <c r="D18" s="35">
        <f>SUMIF(D12:D17,"=x",$G12:$G17)+SUMIF(D12:D17,"=x",$H12:$H17)+SUMIF(D12:D17,"=x",$I12:$I17)</f>
        <v>3</v>
      </c>
      <c r="E18" s="35">
        <f>SUMIF(E12:E17,"=x",$G12:$G17)+SUMIF(E12:E17,"=x",$H12:$H17)+SUMIF(E12:E17,"=x",$I12:$I17)</f>
        <v>2</v>
      </c>
      <c r="F18" s="35">
        <f>SUMIF(F12:F17,"=x",$G12:$G17)+SUMIF(F12:F17,"=x",$H12:$H17)+SUMIF(F12:F17,"=x",$I12:$I17)</f>
        <v>0</v>
      </c>
      <c r="G18" s="539">
        <f t="shared" ref="G18:G23" si="0">SUM(C18:F18)</f>
        <v>11</v>
      </c>
      <c r="H18" s="539"/>
      <c r="I18" s="539"/>
      <c r="J18" s="539"/>
      <c r="K18" s="539"/>
      <c r="L18" s="539"/>
      <c r="M18" s="581"/>
      <c r="N18" s="581"/>
      <c r="O18" s="581"/>
      <c r="P18" s="581"/>
      <c r="Q18" s="581"/>
      <c r="R18" s="581"/>
      <c r="S18" s="581"/>
      <c r="T18" s="581"/>
      <c r="U18" s="581"/>
      <c r="V18" s="581"/>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x14ac:dyDescent="0.25">
      <c r="A19" s="541" t="s">
        <v>30</v>
      </c>
      <c r="B19" s="541"/>
      <c r="C19" s="57">
        <f>SUMIF(C12:C17,"=x",$K12:$K17)</f>
        <v>9</v>
      </c>
      <c r="D19" s="39">
        <f>SUMIF(D12:D17,"=x",$K12:$K17)</f>
        <v>6</v>
      </c>
      <c r="E19" s="39">
        <f>SUMIF(E12:E17,"=x",$K12:$K17)</f>
        <v>2</v>
      </c>
      <c r="F19" s="39">
        <f>SUMIF(F12:F17,"=x",$K12:$K17)</f>
        <v>0</v>
      </c>
      <c r="G19" s="542">
        <f t="shared" si="0"/>
        <v>17</v>
      </c>
      <c r="H19" s="542"/>
      <c r="I19" s="542"/>
      <c r="J19" s="542"/>
      <c r="K19" s="542"/>
      <c r="L19" s="542"/>
      <c r="M19" s="582"/>
      <c r="N19" s="582"/>
      <c r="O19" s="582"/>
      <c r="P19" s="582"/>
      <c r="Q19" s="582"/>
      <c r="R19" s="582"/>
      <c r="S19" s="582"/>
      <c r="T19" s="582"/>
      <c r="U19" s="582"/>
      <c r="V19" s="582"/>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x14ac:dyDescent="0.25">
      <c r="A20" s="543" t="s">
        <v>31</v>
      </c>
      <c r="B20" s="543"/>
      <c r="C20" s="58">
        <f>SUMPRODUCT(--(C12:C17="x"),--($L12:$L17="K"))</f>
        <v>2</v>
      </c>
      <c r="D20" s="43">
        <f>SUMPRODUCT(--(D12:D17="x"),--($L12:$L17="K"))</f>
        <v>0</v>
      </c>
      <c r="E20" s="43">
        <f>SUMPRODUCT(--(E12:E17="x"),--($L12:$L17="K"))</f>
        <v>1</v>
      </c>
      <c r="F20" s="43">
        <f>SUMPRODUCT(--(F$5:F$7="x"),--($L$5:$L$7="K"))</f>
        <v>0</v>
      </c>
      <c r="G20" s="544">
        <f t="shared" si="0"/>
        <v>3</v>
      </c>
      <c r="H20" s="544"/>
      <c r="I20" s="544"/>
      <c r="J20" s="544"/>
      <c r="K20" s="544"/>
      <c r="L20" s="544"/>
      <c r="M20" s="583"/>
      <c r="N20" s="583"/>
      <c r="O20" s="583"/>
      <c r="P20" s="583"/>
      <c r="Q20" s="583"/>
      <c r="R20" s="583"/>
      <c r="S20" s="583"/>
      <c r="T20" s="583"/>
      <c r="U20" s="583"/>
      <c r="V20" s="583"/>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5" customHeight="1" x14ac:dyDescent="0.25">
      <c r="A21" s="551" t="s">
        <v>72</v>
      </c>
      <c r="B21" s="551"/>
      <c r="C21" s="121">
        <f t="shared" ref="C21:F23" si="1">SUM(C8,C18)</f>
        <v>13</v>
      </c>
      <c r="D21" s="122">
        <f t="shared" si="1"/>
        <v>3</v>
      </c>
      <c r="E21" s="122">
        <f t="shared" si="1"/>
        <v>2</v>
      </c>
      <c r="F21" s="123">
        <f t="shared" si="1"/>
        <v>0</v>
      </c>
      <c r="G21" s="552">
        <f t="shared" si="0"/>
        <v>18</v>
      </c>
      <c r="H21" s="552"/>
      <c r="I21" s="552"/>
      <c r="J21" s="552"/>
      <c r="K21" s="552"/>
      <c r="L21" s="552"/>
      <c r="M21" s="589"/>
      <c r="N21" s="589"/>
      <c r="O21" s="589"/>
      <c r="P21" s="589"/>
      <c r="Q21" s="589"/>
      <c r="R21" s="589"/>
      <c r="S21" s="589"/>
      <c r="T21" s="589"/>
      <c r="U21" s="589"/>
      <c r="V21" s="589"/>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5" customHeight="1" x14ac:dyDescent="0.25">
      <c r="A22" s="554" t="s">
        <v>73</v>
      </c>
      <c r="B22" s="554"/>
      <c r="C22" s="125">
        <f t="shared" si="1"/>
        <v>20</v>
      </c>
      <c r="D22" s="126">
        <f t="shared" si="1"/>
        <v>6</v>
      </c>
      <c r="E22" s="126">
        <f t="shared" si="1"/>
        <v>2</v>
      </c>
      <c r="F22" s="127">
        <f t="shared" si="1"/>
        <v>0</v>
      </c>
      <c r="G22" s="555">
        <f t="shared" si="0"/>
        <v>28</v>
      </c>
      <c r="H22" s="555"/>
      <c r="I22" s="555"/>
      <c r="J22" s="555"/>
      <c r="K22" s="555"/>
      <c r="L22" s="555"/>
      <c r="M22" s="590"/>
      <c r="N22" s="590"/>
      <c r="O22" s="590"/>
      <c r="P22" s="590"/>
      <c r="Q22" s="590"/>
      <c r="R22" s="590"/>
      <c r="S22" s="590"/>
      <c r="T22" s="590"/>
      <c r="U22" s="590"/>
      <c r="V22" s="590"/>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5" customHeight="1" x14ac:dyDescent="0.25">
      <c r="A23" s="556" t="s">
        <v>74</v>
      </c>
      <c r="B23" s="556"/>
      <c r="C23" s="129">
        <f t="shared" si="1"/>
        <v>2</v>
      </c>
      <c r="D23" s="130">
        <f t="shared" si="1"/>
        <v>0</v>
      </c>
      <c r="E23" s="130">
        <f t="shared" si="1"/>
        <v>1</v>
      </c>
      <c r="F23" s="131">
        <f t="shared" si="1"/>
        <v>0</v>
      </c>
      <c r="G23" s="557">
        <f t="shared" si="0"/>
        <v>3</v>
      </c>
      <c r="H23" s="557"/>
      <c r="I23" s="557"/>
      <c r="J23" s="557"/>
      <c r="K23" s="557"/>
      <c r="L23" s="557"/>
      <c r="M23" s="591"/>
      <c r="N23" s="591"/>
      <c r="O23" s="591"/>
      <c r="P23" s="591"/>
      <c r="Q23" s="591"/>
      <c r="R23" s="591"/>
      <c r="S23" s="591"/>
      <c r="T23" s="591"/>
      <c r="U23" s="591"/>
      <c r="V23" s="591"/>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20.100000000000001" customHeight="1" x14ac:dyDescent="0.25">
      <c r="A24" s="533" t="s">
        <v>214</v>
      </c>
      <c r="B24" s="533"/>
      <c r="C24" s="534"/>
      <c r="D24" s="534"/>
      <c r="E24" s="534"/>
      <c r="F24" s="534"/>
      <c r="G24" s="535"/>
      <c r="H24" s="535"/>
      <c r="I24" s="535"/>
      <c r="J24" s="535"/>
      <c r="K24" s="535"/>
      <c r="L24" s="535"/>
      <c r="M24" s="576"/>
      <c r="N24" s="576"/>
      <c r="O24" s="576"/>
      <c r="P24" s="576"/>
      <c r="Q24" s="576"/>
      <c r="R24" s="576"/>
      <c r="S24" s="576"/>
      <c r="T24" s="576"/>
      <c r="U24" s="576"/>
      <c r="V24" s="576"/>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3.5" customHeight="1" x14ac:dyDescent="0.25">
      <c r="A25" s="346"/>
      <c r="B25" s="13" t="s">
        <v>215</v>
      </c>
      <c r="C25" s="14"/>
      <c r="D25" s="70"/>
      <c r="E25" s="70"/>
      <c r="F25" s="70"/>
      <c r="G25" s="14"/>
      <c r="H25" s="70"/>
      <c r="I25" s="70"/>
      <c r="J25" s="70"/>
      <c r="K25" s="70"/>
      <c r="L25" s="16"/>
      <c r="M25" s="576"/>
      <c r="N25" s="576"/>
      <c r="O25" s="576"/>
      <c r="P25" s="576"/>
      <c r="Q25" s="576"/>
      <c r="R25" s="576"/>
      <c r="S25" s="576"/>
      <c r="T25" s="576"/>
      <c r="U25" s="576"/>
      <c r="V25" s="576"/>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x14ac:dyDescent="0.3">
      <c r="A26" s="18" t="s">
        <v>216</v>
      </c>
      <c r="B26" s="19" t="s">
        <v>217</v>
      </c>
      <c r="C26" s="20" t="s">
        <v>18</v>
      </c>
      <c r="D26" s="21"/>
      <c r="E26" s="21"/>
      <c r="F26" s="21"/>
      <c r="G26" s="20">
        <v>2</v>
      </c>
      <c r="H26" s="22"/>
      <c r="I26" s="22"/>
      <c r="J26" s="23"/>
      <c r="K26" s="24">
        <v>2</v>
      </c>
      <c r="L26" s="24" t="s">
        <v>35</v>
      </c>
      <c r="M26" s="270"/>
      <c r="N26" s="26"/>
      <c r="O26" s="167" t="s">
        <v>27</v>
      </c>
      <c r="P26" s="347"/>
      <c r="Q26" s="21"/>
      <c r="R26" s="29"/>
      <c r="S26" s="277"/>
      <c r="T26" s="21"/>
      <c r="U26" s="29"/>
      <c r="V26" s="348" t="s">
        <v>218</v>
      </c>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x14ac:dyDescent="0.3">
      <c r="A27" s="18" t="s">
        <v>219</v>
      </c>
      <c r="B27" s="19" t="s">
        <v>81</v>
      </c>
      <c r="C27" s="30"/>
      <c r="D27" s="21"/>
      <c r="E27" s="21" t="s">
        <v>18</v>
      </c>
      <c r="F27" s="21"/>
      <c r="G27" s="20"/>
      <c r="H27" s="22">
        <v>1</v>
      </c>
      <c r="I27" s="22"/>
      <c r="J27" s="23"/>
      <c r="K27" s="24">
        <v>4</v>
      </c>
      <c r="L27" s="24" t="s">
        <v>24</v>
      </c>
      <c r="M27" s="137" t="s">
        <v>446</v>
      </c>
      <c r="N27" s="142" t="str">
        <f>A17</f>
        <v>mamgy1ub17gm</v>
      </c>
      <c r="O27" s="143" t="str">
        <f>B17</f>
        <v>Advanced Methodology I. PR</v>
      </c>
      <c r="P27" s="144"/>
      <c r="Q27" s="21"/>
      <c r="R27" s="29"/>
      <c r="S27" s="277"/>
      <c r="T27" s="21"/>
      <c r="U27" s="29"/>
      <c r="V27" s="349" t="s">
        <v>220</v>
      </c>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x14ac:dyDescent="0.25">
      <c r="A28" s="538" t="s">
        <v>29</v>
      </c>
      <c r="B28" s="538"/>
      <c r="C28" s="56">
        <f>SUMIF(C26:C27,"=x",$G26:$G27)+SUMIF(C26:C27,"=x",$H26:$H27)+SUMIF(C26:C27,"=x",$I26:$I27)</f>
        <v>2</v>
      </c>
      <c r="D28" s="35">
        <f>SUMIF(D26:D27,"=x",$G26:$G27)+SUMIF(D26:D27,"=x",$H26:$H27)+SUMIF(D26:D27,"=x",$I26:$I27)</f>
        <v>0</v>
      </c>
      <c r="E28" s="35">
        <f>SUMIF(E26:E27,"=x",$G26:$G27)+SUMIF(E26:E27,"=x",$H26:$H27)+SUMIF(E26:E27,"=x",$I26:$I27)</f>
        <v>1</v>
      </c>
      <c r="F28" s="36">
        <f>SUMIF(F26:F26,"=x",$G26:$G26)+SUMIF(F26:F26,"=x",$H26:$H26)+SUMIF(F26:F26,"=x",$I26:$I26)</f>
        <v>0</v>
      </c>
      <c r="G28" s="539">
        <f>SUM(C28:F28)</f>
        <v>3</v>
      </c>
      <c r="H28" s="539"/>
      <c r="I28" s="539"/>
      <c r="J28" s="539"/>
      <c r="K28" s="539"/>
      <c r="L28" s="539"/>
      <c r="M28" s="581"/>
      <c r="N28" s="581"/>
      <c r="O28" s="581"/>
      <c r="P28" s="581"/>
      <c r="Q28" s="581"/>
      <c r="R28" s="581"/>
      <c r="S28" s="581"/>
      <c r="T28" s="581"/>
      <c r="U28" s="581"/>
      <c r="V28" s="581"/>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x14ac:dyDescent="0.25">
      <c r="A29" s="541" t="s">
        <v>30</v>
      </c>
      <c r="B29" s="541"/>
      <c r="C29" s="57">
        <f>SUMIF(C26:C27,"=x",$K26:$K27)</f>
        <v>2</v>
      </c>
      <c r="D29" s="39">
        <f>SUMIF(D26:D27,"=x",$K26:$K27)</f>
        <v>0</v>
      </c>
      <c r="E29" s="39">
        <f>SUMIF(E26:E27,"=x",$K26:$K27)</f>
        <v>4</v>
      </c>
      <c r="F29" s="40">
        <f>SUMIF(F26:F26,"=x",$K26:$K26)</f>
        <v>0</v>
      </c>
      <c r="G29" s="542">
        <f>SUM(C29:F29)</f>
        <v>6</v>
      </c>
      <c r="H29" s="542"/>
      <c r="I29" s="542"/>
      <c r="J29" s="542"/>
      <c r="K29" s="542"/>
      <c r="L29" s="542"/>
      <c r="M29" s="582"/>
      <c r="N29" s="582"/>
      <c r="O29" s="582"/>
      <c r="P29" s="582"/>
      <c r="Q29" s="582"/>
      <c r="R29" s="582"/>
      <c r="S29" s="582"/>
      <c r="T29" s="582"/>
      <c r="U29" s="582"/>
      <c r="V29" s="582"/>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x14ac:dyDescent="0.25">
      <c r="A30" s="543" t="s">
        <v>31</v>
      </c>
      <c r="B30" s="543"/>
      <c r="C30" s="58">
        <f>SUMPRODUCT(--(C26:C27="x"),--($L26:$L27="K"))</f>
        <v>1</v>
      </c>
      <c r="D30" s="43">
        <f>SUMPRODUCT(--(D26:D27="x"),--($L26:$L27="K"))</f>
        <v>0</v>
      </c>
      <c r="E30" s="43">
        <f>SUMPRODUCT(--(E26:E27="x"),--($L26:$L27="K"))</f>
        <v>0</v>
      </c>
      <c r="F30" s="44">
        <f>SUMPRODUCT(--(F26:F26="x"),--($L26:$L26="K"))</f>
        <v>0</v>
      </c>
      <c r="G30" s="544">
        <f>SUM(C30:F30)</f>
        <v>1</v>
      </c>
      <c r="H30" s="544"/>
      <c r="I30" s="544"/>
      <c r="J30" s="544"/>
      <c r="K30" s="544"/>
      <c r="L30" s="544"/>
      <c r="M30" s="583"/>
      <c r="N30" s="583"/>
      <c r="O30" s="583"/>
      <c r="P30" s="583"/>
      <c r="Q30" s="583"/>
      <c r="R30" s="583"/>
      <c r="S30" s="583"/>
      <c r="T30" s="583"/>
      <c r="U30" s="583"/>
      <c r="V30" s="583"/>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8" customHeight="1" x14ac:dyDescent="0.25">
      <c r="A31" s="350"/>
      <c r="B31" s="351" t="s">
        <v>221</v>
      </c>
      <c r="C31" s="562" t="s">
        <v>222</v>
      </c>
      <c r="D31" s="562"/>
      <c r="E31" s="562"/>
      <c r="F31" s="562"/>
      <c r="G31" s="562"/>
      <c r="H31" s="562"/>
      <c r="I31" s="562"/>
      <c r="J31" s="562"/>
      <c r="K31" s="562"/>
      <c r="L31" s="562"/>
      <c r="M31" s="562"/>
      <c r="N31" s="562"/>
      <c r="O31" s="562"/>
      <c r="P31" s="146"/>
      <c r="Q31" s="146"/>
      <c r="R31" s="146"/>
      <c r="S31" s="146"/>
      <c r="T31" s="146"/>
      <c r="U31" s="146"/>
      <c r="V31" s="147"/>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3">
      <c r="A32" s="18" t="s">
        <v>223</v>
      </c>
      <c r="B32" s="19" t="s">
        <v>224</v>
      </c>
      <c r="C32" s="30"/>
      <c r="D32" s="21" t="s">
        <v>18</v>
      </c>
      <c r="E32" s="21"/>
      <c r="F32" s="21"/>
      <c r="G32" s="20"/>
      <c r="H32" s="22"/>
      <c r="I32" s="22">
        <v>3</v>
      </c>
      <c r="J32" s="23"/>
      <c r="K32" s="24">
        <v>6</v>
      </c>
      <c r="L32" s="24" t="s">
        <v>24</v>
      </c>
      <c r="M32" s="277" t="s">
        <v>443</v>
      </c>
      <c r="N32" s="278" t="str">
        <f>A14</f>
        <v>gentecub17em</v>
      </c>
      <c r="O32" s="352" t="str">
        <f>B14</f>
        <v>Genetechnology L</v>
      </c>
      <c r="P32" s="353"/>
      <c r="Q32" s="21"/>
      <c r="R32" s="29"/>
      <c r="S32" s="277"/>
      <c r="T32" s="21"/>
      <c r="U32" s="29"/>
      <c r="V32" s="348" t="s">
        <v>53</v>
      </c>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x14ac:dyDescent="0.3">
      <c r="A33" s="18" t="s">
        <v>225</v>
      </c>
      <c r="B33" s="19" t="s">
        <v>226</v>
      </c>
      <c r="C33" s="30"/>
      <c r="D33" s="21" t="s">
        <v>18</v>
      </c>
      <c r="E33" s="21"/>
      <c r="F33" s="21"/>
      <c r="G33" s="20"/>
      <c r="H33" s="22"/>
      <c r="I33" s="22">
        <v>2</v>
      </c>
      <c r="J33" s="23"/>
      <c r="K33" s="24">
        <v>4</v>
      </c>
      <c r="L33" s="24" t="s">
        <v>24</v>
      </c>
      <c r="M33" s="277" t="s">
        <v>443</v>
      </c>
      <c r="N33" s="278" t="str">
        <f>A26</f>
        <v>immunomb17em</v>
      </c>
      <c r="O33" s="344" t="str">
        <f>B26</f>
        <v>Immunology L</v>
      </c>
      <c r="P33" s="345"/>
      <c r="Q33" s="21"/>
      <c r="R33" s="29"/>
      <c r="S33" s="277"/>
      <c r="T33" s="21"/>
      <c r="U33" s="29"/>
      <c r="V33" s="348" t="s">
        <v>227</v>
      </c>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x14ac:dyDescent="0.3">
      <c r="A34" s="18" t="s">
        <v>228</v>
      </c>
      <c r="B34" s="19" t="s">
        <v>229</v>
      </c>
      <c r="C34" s="30"/>
      <c r="D34" s="21" t="s">
        <v>18</v>
      </c>
      <c r="E34" s="21"/>
      <c r="F34" s="21"/>
      <c r="G34" s="20"/>
      <c r="H34" s="22"/>
      <c r="I34" s="22">
        <v>3</v>
      </c>
      <c r="J34" s="23"/>
      <c r="K34" s="24">
        <v>6</v>
      </c>
      <c r="L34" s="24" t="s">
        <v>24</v>
      </c>
      <c r="M34" s="270"/>
      <c r="N34" s="26"/>
      <c r="O34" s="167" t="s">
        <v>27</v>
      </c>
      <c r="P34" s="347"/>
      <c r="Q34" s="21"/>
      <c r="R34" s="29"/>
      <c r="S34" s="277"/>
      <c r="T34" s="21"/>
      <c r="U34" s="29"/>
      <c r="V34" s="354" t="s">
        <v>230</v>
      </c>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3">
      <c r="A35" s="18" t="s">
        <v>231</v>
      </c>
      <c r="B35" s="19" t="s">
        <v>232</v>
      </c>
      <c r="C35" s="20" t="s">
        <v>18</v>
      </c>
      <c r="D35" s="21"/>
      <c r="E35" s="21"/>
      <c r="F35" s="21"/>
      <c r="G35" s="20">
        <v>2</v>
      </c>
      <c r="H35" s="22"/>
      <c r="I35" s="22"/>
      <c r="J35" s="23"/>
      <c r="K35" s="24">
        <v>2</v>
      </c>
      <c r="L35" s="24" t="s">
        <v>35</v>
      </c>
      <c r="M35" s="270"/>
      <c r="N35" s="26"/>
      <c r="O35" s="167" t="s">
        <v>27</v>
      </c>
      <c r="P35" s="347"/>
      <c r="Q35" s="21"/>
      <c r="R35" s="29"/>
      <c r="S35" s="277"/>
      <c r="T35" s="21"/>
      <c r="U35" s="29"/>
      <c r="V35" s="348" t="s">
        <v>53</v>
      </c>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3">
      <c r="A36" s="18" t="s">
        <v>233</v>
      </c>
      <c r="B36" s="19" t="s">
        <v>234</v>
      </c>
      <c r="C36" s="30"/>
      <c r="D36" s="21" t="s">
        <v>18</v>
      </c>
      <c r="E36" s="21"/>
      <c r="F36" s="21"/>
      <c r="G36" s="20">
        <v>2</v>
      </c>
      <c r="H36" s="22"/>
      <c r="I36" s="22"/>
      <c r="J36" s="23"/>
      <c r="K36" s="24">
        <v>2</v>
      </c>
      <c r="L36" s="24" t="s">
        <v>35</v>
      </c>
      <c r="M36" s="270"/>
      <c r="N36" s="26"/>
      <c r="O36" s="167" t="s">
        <v>27</v>
      </c>
      <c r="P36" s="347"/>
      <c r="Q36" s="21"/>
      <c r="R36" s="29"/>
      <c r="S36" s="277"/>
      <c r="T36" s="21"/>
      <c r="U36" s="29"/>
      <c r="V36" s="348" t="s">
        <v>235</v>
      </c>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x14ac:dyDescent="0.3">
      <c r="A37" s="18" t="s">
        <v>236</v>
      </c>
      <c r="B37" s="19" t="s">
        <v>237</v>
      </c>
      <c r="C37" s="20" t="s">
        <v>18</v>
      </c>
      <c r="D37" s="21"/>
      <c r="E37" s="21"/>
      <c r="F37" s="21"/>
      <c r="G37" s="20">
        <v>4</v>
      </c>
      <c r="H37" s="22"/>
      <c r="I37" s="22"/>
      <c r="J37" s="23"/>
      <c r="K37" s="24">
        <v>4</v>
      </c>
      <c r="L37" s="24" t="s">
        <v>45</v>
      </c>
      <c r="M37" s="270"/>
      <c r="N37" s="26"/>
      <c r="O37" s="167" t="s">
        <v>27</v>
      </c>
      <c r="P37" s="347"/>
      <c r="Q37" s="21"/>
      <c r="R37" s="29"/>
      <c r="S37" s="277"/>
      <c r="T37" s="21"/>
      <c r="U37" s="29"/>
      <c r="V37" s="348" t="s">
        <v>238</v>
      </c>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x14ac:dyDescent="0.3">
      <c r="A38" s="18" t="s">
        <v>239</v>
      </c>
      <c r="B38" s="19" t="s">
        <v>240</v>
      </c>
      <c r="C38" s="30"/>
      <c r="D38" s="21"/>
      <c r="E38" s="21" t="s">
        <v>18</v>
      </c>
      <c r="F38" s="21"/>
      <c r="G38" s="20">
        <v>2</v>
      </c>
      <c r="H38" s="22"/>
      <c r="I38" s="22"/>
      <c r="J38" s="23"/>
      <c r="K38" s="24">
        <v>2</v>
      </c>
      <c r="L38" s="24" t="s">
        <v>35</v>
      </c>
      <c r="M38" s="277" t="s">
        <v>443</v>
      </c>
      <c r="N38" s="278" t="str">
        <f>A26</f>
        <v>immunomb17em</v>
      </c>
      <c r="O38" s="344" t="str">
        <f>B26</f>
        <v>Immunology L</v>
      </c>
      <c r="P38" s="345"/>
      <c r="Q38" s="21"/>
      <c r="R38" s="29"/>
      <c r="S38" s="277"/>
      <c r="T38" s="21"/>
      <c r="U38" s="29"/>
      <c r="V38" s="348" t="s">
        <v>241</v>
      </c>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x14ac:dyDescent="0.3">
      <c r="A39" s="18" t="s">
        <v>242</v>
      </c>
      <c r="B39" s="19" t="s">
        <v>243</v>
      </c>
      <c r="C39" s="30"/>
      <c r="D39" s="21" t="s">
        <v>18</v>
      </c>
      <c r="E39" s="21"/>
      <c r="F39" s="21"/>
      <c r="G39" s="20">
        <v>2</v>
      </c>
      <c r="H39" s="22"/>
      <c r="I39" s="22"/>
      <c r="J39" s="23"/>
      <c r="K39" s="24">
        <v>2</v>
      </c>
      <c r="L39" s="24" t="s">
        <v>35</v>
      </c>
      <c r="M39" s="277" t="s">
        <v>443</v>
      </c>
      <c r="N39" s="278" t="str">
        <f>A26</f>
        <v>immunomb17em</v>
      </c>
      <c r="O39" s="344" t="str">
        <f>B26</f>
        <v>Immunology L</v>
      </c>
      <c r="P39" s="345"/>
      <c r="Q39" s="21"/>
      <c r="R39" s="29"/>
      <c r="S39" s="277"/>
      <c r="T39" s="21"/>
      <c r="U39" s="29"/>
      <c r="V39" s="348" t="s">
        <v>241</v>
      </c>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s="178" customFormat="1" x14ac:dyDescent="0.25">
      <c r="A40" s="171"/>
      <c r="B40" s="172" t="s">
        <v>148</v>
      </c>
      <c r="C40" s="173">
        <f>SUMIF(C32:C39,"=x",$K32:$K39)</f>
        <v>6</v>
      </c>
      <c r="D40" s="173">
        <f>SUMIF(D32:D39,"=x",$K32:$K39)</f>
        <v>20</v>
      </c>
      <c r="E40" s="173">
        <f>SUMIF(E32:E39,"=x",$K32:$K39)</f>
        <v>2</v>
      </c>
      <c r="F40" s="173">
        <f>SUMIF(F32:F39,"=x",$K32:$K39)</f>
        <v>0</v>
      </c>
      <c r="G40" s="563">
        <f>SUM(C40:F40)</f>
        <v>28</v>
      </c>
      <c r="H40" s="563"/>
      <c r="I40" s="563"/>
      <c r="J40" s="563"/>
      <c r="K40" s="563"/>
      <c r="L40" s="563"/>
      <c r="M40" s="592"/>
      <c r="N40" s="592"/>
      <c r="O40" s="592"/>
      <c r="P40" s="592"/>
      <c r="Q40" s="592"/>
      <c r="R40" s="592"/>
      <c r="S40" s="592"/>
      <c r="T40" s="592"/>
      <c r="U40" s="592"/>
      <c r="V40" s="592"/>
    </row>
    <row r="41" spans="1:256" s="17" customFormat="1" ht="13.5" customHeight="1" x14ac:dyDescent="0.25">
      <c r="A41" s="346"/>
      <c r="B41" s="180" t="s">
        <v>149</v>
      </c>
      <c r="C41" s="181">
        <v>4</v>
      </c>
      <c r="D41" s="182">
        <v>12</v>
      </c>
      <c r="E41" s="182">
        <v>4</v>
      </c>
      <c r="F41" s="183"/>
      <c r="G41" s="564">
        <f>SUM(C41:F41)</f>
        <v>20</v>
      </c>
      <c r="H41" s="564"/>
      <c r="I41" s="564"/>
      <c r="J41" s="564"/>
      <c r="K41" s="564"/>
      <c r="L41" s="564"/>
      <c r="M41" s="593"/>
      <c r="N41" s="593"/>
      <c r="O41" s="593"/>
      <c r="P41" s="593"/>
      <c r="Q41" s="593"/>
      <c r="R41" s="593"/>
      <c r="S41" s="593"/>
      <c r="T41" s="593"/>
      <c r="U41" s="593"/>
      <c r="V41" s="593"/>
    </row>
    <row r="42" spans="1:256" ht="42" customHeight="1" x14ac:dyDescent="0.25">
      <c r="A42" s="346"/>
      <c r="B42" s="351" t="s">
        <v>244</v>
      </c>
      <c r="C42" s="562" t="s">
        <v>245</v>
      </c>
      <c r="D42" s="562"/>
      <c r="E42" s="562"/>
      <c r="F42" s="562"/>
      <c r="G42" s="562"/>
      <c r="H42" s="562"/>
      <c r="I42" s="562"/>
      <c r="J42" s="562"/>
      <c r="K42" s="562"/>
      <c r="L42" s="562"/>
      <c r="M42" s="562"/>
      <c r="N42" s="562"/>
      <c r="O42" s="562"/>
      <c r="P42" s="146"/>
      <c r="Q42" s="146"/>
      <c r="R42" s="146"/>
      <c r="S42" s="146"/>
      <c r="T42" s="146"/>
      <c r="U42" s="146"/>
      <c r="V42" s="147"/>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x14ac:dyDescent="0.3">
      <c r="A43" s="18" t="s">
        <v>246</v>
      </c>
      <c r="B43" s="19" t="s">
        <v>247</v>
      </c>
      <c r="C43" s="30"/>
      <c r="D43" s="21"/>
      <c r="E43" s="21" t="s">
        <v>18</v>
      </c>
      <c r="F43" s="21"/>
      <c r="G43" s="20">
        <v>2</v>
      </c>
      <c r="H43" s="22"/>
      <c r="I43" s="22"/>
      <c r="J43" s="23"/>
      <c r="K43" s="24">
        <v>2</v>
      </c>
      <c r="L43" s="24" t="s">
        <v>45</v>
      </c>
      <c r="M43" s="277" t="s">
        <v>443</v>
      </c>
      <c r="N43" s="278" t="str">
        <f>A15</f>
        <v>rendb1ub17em</v>
      </c>
      <c r="O43" s="352" t="str">
        <f>B15</f>
        <v>Systems and omics biology I. L</v>
      </c>
      <c r="P43" s="353"/>
      <c r="Q43" s="21"/>
      <c r="R43" s="29"/>
      <c r="S43" s="277"/>
      <c r="T43" s="21"/>
      <c r="U43" s="29"/>
      <c r="V43" s="348" t="s">
        <v>46</v>
      </c>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x14ac:dyDescent="0.3">
      <c r="A44" s="162" t="s">
        <v>248</v>
      </c>
      <c r="B44" s="154" t="s">
        <v>249</v>
      </c>
      <c r="C44" s="355"/>
      <c r="D44" s="356"/>
      <c r="E44" s="356" t="s">
        <v>18</v>
      </c>
      <c r="F44" s="357"/>
      <c r="G44" s="355">
        <v>2</v>
      </c>
      <c r="H44" s="356"/>
      <c r="I44" s="356"/>
      <c r="J44" s="358"/>
      <c r="K44" s="359">
        <v>2</v>
      </c>
      <c r="L44" s="359" t="s">
        <v>35</v>
      </c>
      <c r="M44" s="270"/>
      <c r="N44" s="289"/>
      <c r="O44" s="360" t="s">
        <v>27</v>
      </c>
      <c r="P44" s="361"/>
      <c r="Q44" s="159"/>
      <c r="R44" s="160"/>
      <c r="S44" s="362"/>
      <c r="T44" s="159"/>
      <c r="U44" s="160"/>
      <c r="V44" s="348" t="s">
        <v>250</v>
      </c>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x14ac:dyDescent="0.3">
      <c r="A45" s="162" t="s">
        <v>251</v>
      </c>
      <c r="B45" s="154" t="s">
        <v>252</v>
      </c>
      <c r="C45" s="355"/>
      <c r="D45" s="356"/>
      <c r="E45" s="356" t="s">
        <v>18</v>
      </c>
      <c r="F45" s="357"/>
      <c r="G45" s="355">
        <v>2</v>
      </c>
      <c r="H45" s="356"/>
      <c r="I45" s="356"/>
      <c r="J45" s="358"/>
      <c r="K45" s="359">
        <v>2</v>
      </c>
      <c r="L45" s="359" t="s">
        <v>19</v>
      </c>
      <c r="M45" s="270"/>
      <c r="N45" s="289"/>
      <c r="O45" s="360" t="s">
        <v>27</v>
      </c>
      <c r="P45" s="361"/>
      <c r="Q45" s="159"/>
      <c r="R45" s="160"/>
      <c r="S45" s="362"/>
      <c r="T45" s="159"/>
      <c r="U45" s="160"/>
      <c r="V45" s="348" t="s">
        <v>253</v>
      </c>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x14ac:dyDescent="0.3">
      <c r="A46" s="162" t="s">
        <v>254</v>
      </c>
      <c r="B46" s="154" t="s">
        <v>255</v>
      </c>
      <c r="C46" s="355"/>
      <c r="D46" s="356"/>
      <c r="E46" s="356" t="s">
        <v>18</v>
      </c>
      <c r="F46" s="357"/>
      <c r="G46" s="355">
        <v>2</v>
      </c>
      <c r="H46" s="356"/>
      <c r="I46" s="356"/>
      <c r="J46" s="358"/>
      <c r="K46" s="359">
        <v>3</v>
      </c>
      <c r="L46" s="359" t="s">
        <v>35</v>
      </c>
      <c r="M46" s="270"/>
      <c r="N46" s="289"/>
      <c r="O46" s="360" t="s">
        <v>27</v>
      </c>
      <c r="P46" s="361"/>
      <c r="Q46" s="159"/>
      <c r="R46" s="160"/>
      <c r="S46" s="362"/>
      <c r="T46" s="159"/>
      <c r="U46" s="160"/>
      <c r="V46" s="348" t="s">
        <v>256</v>
      </c>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x14ac:dyDescent="0.3">
      <c r="A47" s="162" t="s">
        <v>257</v>
      </c>
      <c r="B47" s="154" t="s">
        <v>258</v>
      </c>
      <c r="C47" s="355"/>
      <c r="D47" s="356"/>
      <c r="E47" s="356" t="s">
        <v>18</v>
      </c>
      <c r="F47" s="357"/>
      <c r="G47" s="355"/>
      <c r="H47" s="356"/>
      <c r="I47" s="356">
        <v>3</v>
      </c>
      <c r="J47" s="358"/>
      <c r="K47" s="359">
        <v>6</v>
      </c>
      <c r="L47" s="359" t="s">
        <v>24</v>
      </c>
      <c r="M47" s="270"/>
      <c r="N47" s="289"/>
      <c r="O47" s="360" t="s">
        <v>27</v>
      </c>
      <c r="P47" s="361"/>
      <c r="Q47" s="159"/>
      <c r="R47" s="160"/>
      <c r="S47" s="362"/>
      <c r="T47" s="159"/>
      <c r="U47" s="160"/>
      <c r="V47" s="348" t="s">
        <v>253</v>
      </c>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x14ac:dyDescent="0.3">
      <c r="A48" s="162" t="s">
        <v>259</v>
      </c>
      <c r="B48" s="154" t="s">
        <v>260</v>
      </c>
      <c r="C48" s="355"/>
      <c r="D48" s="356"/>
      <c r="E48" s="356"/>
      <c r="F48" s="357" t="s">
        <v>18</v>
      </c>
      <c r="G48" s="355"/>
      <c r="H48" s="363">
        <v>2</v>
      </c>
      <c r="I48" s="356"/>
      <c r="J48" s="358"/>
      <c r="K48" s="359">
        <v>4</v>
      </c>
      <c r="L48" s="359" t="s">
        <v>157</v>
      </c>
      <c r="M48" s="270"/>
      <c r="N48" s="289"/>
      <c r="O48" s="360" t="s">
        <v>27</v>
      </c>
      <c r="P48" s="361"/>
      <c r="Q48" s="159"/>
      <c r="R48" s="160"/>
      <c r="S48" s="362"/>
      <c r="T48" s="159"/>
      <c r="U48" s="160"/>
      <c r="V48" s="348" t="s">
        <v>261</v>
      </c>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x14ac:dyDescent="0.3">
      <c r="A49" s="162" t="s">
        <v>262</v>
      </c>
      <c r="B49" s="154" t="s">
        <v>263</v>
      </c>
      <c r="C49" s="355"/>
      <c r="D49" s="356" t="s">
        <v>18</v>
      </c>
      <c r="E49" s="356"/>
      <c r="F49" s="357"/>
      <c r="G49" s="355">
        <v>2</v>
      </c>
      <c r="H49" s="356"/>
      <c r="I49" s="356"/>
      <c r="J49" s="358"/>
      <c r="K49" s="359">
        <v>2</v>
      </c>
      <c r="L49" s="359" t="s">
        <v>35</v>
      </c>
      <c r="M49" s="270"/>
      <c r="N49" s="289"/>
      <c r="O49" s="360" t="s">
        <v>27</v>
      </c>
      <c r="P49" s="361"/>
      <c r="Q49" s="159"/>
      <c r="R49" s="160"/>
      <c r="S49" s="362"/>
      <c r="T49" s="159"/>
      <c r="U49" s="160"/>
      <c r="V49" s="348" t="s">
        <v>264</v>
      </c>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x14ac:dyDescent="0.3">
      <c r="A50" s="162" t="s">
        <v>265</v>
      </c>
      <c r="B50" s="154" t="s">
        <v>266</v>
      </c>
      <c r="C50" s="355"/>
      <c r="D50" s="356" t="s">
        <v>18</v>
      </c>
      <c r="E50" s="356"/>
      <c r="F50" s="357"/>
      <c r="G50" s="355"/>
      <c r="H50" s="356"/>
      <c r="I50" s="356">
        <v>3</v>
      </c>
      <c r="J50" s="358"/>
      <c r="K50" s="359">
        <v>6</v>
      </c>
      <c r="L50" s="359" t="s">
        <v>24</v>
      </c>
      <c r="M50" s="270"/>
      <c r="N50" s="289"/>
      <c r="O50" s="360" t="s">
        <v>27</v>
      </c>
      <c r="P50" s="361"/>
      <c r="Q50" s="159"/>
      <c r="R50" s="160"/>
      <c r="S50" s="362"/>
      <c r="T50" s="159"/>
      <c r="U50" s="160"/>
      <c r="V50" s="348" t="s">
        <v>264</v>
      </c>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x14ac:dyDescent="0.3">
      <c r="A51" s="162" t="s">
        <v>267</v>
      </c>
      <c r="B51" s="154" t="s">
        <v>268</v>
      </c>
      <c r="C51" s="355"/>
      <c r="D51" s="356" t="s">
        <v>18</v>
      </c>
      <c r="E51" s="356"/>
      <c r="F51" s="357"/>
      <c r="G51" s="355">
        <v>2</v>
      </c>
      <c r="H51" s="356"/>
      <c r="I51" s="356"/>
      <c r="J51" s="358"/>
      <c r="K51" s="359">
        <v>2</v>
      </c>
      <c r="L51" s="359" t="s">
        <v>35</v>
      </c>
      <c r="M51" s="270"/>
      <c r="N51" s="289"/>
      <c r="O51" s="360" t="s">
        <v>27</v>
      </c>
      <c r="P51" s="361"/>
      <c r="Q51" s="159"/>
      <c r="R51" s="160"/>
      <c r="S51" s="362"/>
      <c r="T51" s="159"/>
      <c r="U51" s="160"/>
      <c r="V51" s="348" t="s">
        <v>238</v>
      </c>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x14ac:dyDescent="0.3">
      <c r="A52" s="162" t="s">
        <v>269</v>
      </c>
      <c r="B52" s="154" t="s">
        <v>270</v>
      </c>
      <c r="C52" s="355"/>
      <c r="D52" s="356" t="s">
        <v>18</v>
      </c>
      <c r="E52" s="356"/>
      <c r="F52" s="357"/>
      <c r="G52" s="355">
        <v>2</v>
      </c>
      <c r="H52" s="356"/>
      <c r="I52" s="356"/>
      <c r="J52" s="358"/>
      <c r="K52" s="359">
        <v>2</v>
      </c>
      <c r="L52" s="359" t="s">
        <v>35</v>
      </c>
      <c r="M52" s="270"/>
      <c r="N52" s="294"/>
      <c r="O52" s="364" t="s">
        <v>27</v>
      </c>
      <c r="P52" s="361"/>
      <c r="Q52" s="159"/>
      <c r="R52" s="160"/>
      <c r="S52" s="362"/>
      <c r="T52" s="159"/>
      <c r="U52" s="160"/>
      <c r="V52" s="348" t="s">
        <v>271</v>
      </c>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x14ac:dyDescent="0.3">
      <c r="A53" s="162" t="s">
        <v>272</v>
      </c>
      <c r="B53" s="154" t="s">
        <v>273</v>
      </c>
      <c r="C53" s="355"/>
      <c r="D53" s="356"/>
      <c r="E53" s="356" t="s">
        <v>18</v>
      </c>
      <c r="F53" s="357"/>
      <c r="G53" s="355">
        <v>1</v>
      </c>
      <c r="H53" s="356"/>
      <c r="I53" s="356"/>
      <c r="J53" s="358"/>
      <c r="K53" s="359">
        <v>1</v>
      </c>
      <c r="L53" s="359" t="s">
        <v>35</v>
      </c>
      <c r="M53" s="270"/>
      <c r="N53" s="294"/>
      <c r="O53" s="364" t="s">
        <v>27</v>
      </c>
      <c r="P53" s="361"/>
      <c r="Q53" s="159"/>
      <c r="R53" s="160"/>
      <c r="S53" s="362"/>
      <c r="T53" s="159"/>
      <c r="U53" s="160"/>
      <c r="V53" s="348" t="s">
        <v>220</v>
      </c>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x14ac:dyDescent="0.3">
      <c r="A54" s="162" t="s">
        <v>274</v>
      </c>
      <c r="B54" s="154" t="s">
        <v>275</v>
      </c>
      <c r="C54" s="355"/>
      <c r="D54" s="356"/>
      <c r="E54" s="356" t="s">
        <v>18</v>
      </c>
      <c r="F54" s="357"/>
      <c r="G54" s="355">
        <v>1</v>
      </c>
      <c r="H54" s="356"/>
      <c r="I54" s="356"/>
      <c r="J54" s="358"/>
      <c r="K54" s="359">
        <v>1</v>
      </c>
      <c r="L54" s="359" t="s">
        <v>35</v>
      </c>
      <c r="M54" s="270"/>
      <c r="N54" s="294"/>
      <c r="O54" s="364" t="s">
        <v>27</v>
      </c>
      <c r="P54" s="361"/>
      <c r="Q54" s="159"/>
      <c r="R54" s="160"/>
      <c r="S54" s="362"/>
      <c r="T54" s="159"/>
      <c r="U54" s="160"/>
      <c r="V54" s="348" t="s">
        <v>276</v>
      </c>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s="375" customFormat="1" x14ac:dyDescent="0.25">
      <c r="A55" s="365"/>
      <c r="B55" s="366" t="s">
        <v>277</v>
      </c>
      <c r="C55" s="367">
        <f>SUMIF(C43:C54,"=x",$K43:$K54)</f>
        <v>0</v>
      </c>
      <c r="D55" s="367">
        <f>SUMIF(D43:D54,"=x",$K43:$K54)</f>
        <v>12</v>
      </c>
      <c r="E55" s="367">
        <f>SUMIF(E43:E54,"=x",$K43:$K54)</f>
        <v>17</v>
      </c>
      <c r="F55" s="367">
        <f>SUMIF(F43:F54,"=x",$K43:$K54)</f>
        <v>4</v>
      </c>
      <c r="G55" s="594">
        <f>SUM(C55:F55)</f>
        <v>33</v>
      </c>
      <c r="H55" s="594"/>
      <c r="I55" s="594"/>
      <c r="J55" s="594"/>
      <c r="K55" s="594"/>
      <c r="L55" s="594"/>
      <c r="M55" s="368"/>
      <c r="N55" s="369"/>
      <c r="O55" s="370"/>
      <c r="P55" s="371"/>
      <c r="Q55" s="372"/>
      <c r="R55" s="372"/>
      <c r="S55" s="373"/>
      <c r="T55" s="372"/>
      <c r="U55" s="372"/>
      <c r="V55" s="374"/>
    </row>
    <row r="56" spans="1:256" s="17" customFormat="1" ht="13.5" customHeight="1" x14ac:dyDescent="0.25">
      <c r="A56" s="376"/>
      <c r="B56" s="180" t="s">
        <v>278</v>
      </c>
      <c r="C56" s="181"/>
      <c r="D56" s="182">
        <v>14</v>
      </c>
      <c r="E56" s="182">
        <v>12</v>
      </c>
      <c r="F56" s="183">
        <v>4</v>
      </c>
      <c r="G56" s="564">
        <f>SUM(C56:F56)</f>
        <v>30</v>
      </c>
      <c r="H56" s="564"/>
      <c r="I56" s="564"/>
      <c r="J56" s="564"/>
      <c r="K56" s="564"/>
      <c r="L56" s="564"/>
      <c r="M56" s="595"/>
      <c r="N56" s="595"/>
      <c r="O56" s="595"/>
      <c r="P56" s="595"/>
      <c r="Q56" s="595"/>
      <c r="R56" s="595"/>
      <c r="S56" s="595"/>
      <c r="T56" s="595"/>
      <c r="U56" s="595"/>
      <c r="V56" s="595"/>
    </row>
    <row r="57" spans="1:256" ht="20.100000000000001" customHeight="1" x14ac:dyDescent="0.25">
      <c r="A57" s="533" t="s">
        <v>150</v>
      </c>
      <c r="B57" s="533"/>
      <c r="C57" s="377"/>
      <c r="D57" s="70"/>
      <c r="E57" s="70"/>
      <c r="F57" s="16"/>
      <c r="G57" s="306"/>
      <c r="H57" s="146"/>
      <c r="I57" s="146"/>
      <c r="J57" s="146"/>
      <c r="K57" s="146"/>
      <c r="L57" s="147"/>
      <c r="M57" s="536"/>
      <c r="N57" s="536"/>
      <c r="O57" s="536"/>
      <c r="P57" s="536"/>
      <c r="Q57" s="536"/>
      <c r="R57" s="536"/>
      <c r="S57" s="536"/>
      <c r="T57" s="536"/>
      <c r="U57" s="536"/>
      <c r="V57" s="536"/>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13.5" customHeight="1" x14ac:dyDescent="0.25">
      <c r="A58" s="378"/>
      <c r="B58" s="186" t="s">
        <v>151</v>
      </c>
      <c r="C58" s="20" t="s">
        <v>18</v>
      </c>
      <c r="D58" s="22"/>
      <c r="E58" s="22"/>
      <c r="F58" s="83"/>
      <c r="G58" s="20"/>
      <c r="H58" s="22"/>
      <c r="I58" s="22"/>
      <c r="J58" s="83"/>
      <c r="K58" s="24">
        <v>4</v>
      </c>
      <c r="L58" s="24"/>
      <c r="M58" s="270"/>
      <c r="N58" s="309"/>
      <c r="O58" s="379"/>
      <c r="P58" s="380"/>
      <c r="Q58" s="22"/>
      <c r="R58" s="83"/>
      <c r="S58" s="277"/>
      <c r="T58" s="22"/>
      <c r="U58" s="83"/>
      <c r="V58" s="381"/>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13.5" customHeight="1" x14ac:dyDescent="0.25">
      <c r="A59" s="378"/>
      <c r="B59" s="186" t="s">
        <v>151</v>
      </c>
      <c r="C59" s="20"/>
      <c r="D59" s="22"/>
      <c r="E59" s="22" t="s">
        <v>18</v>
      </c>
      <c r="F59" s="83"/>
      <c r="G59" s="20"/>
      <c r="H59" s="22"/>
      <c r="I59" s="22"/>
      <c r="J59" s="83"/>
      <c r="K59" s="24">
        <v>2</v>
      </c>
      <c r="L59" s="24"/>
      <c r="M59" s="270"/>
      <c r="N59" s="309"/>
      <c r="O59" s="379"/>
      <c r="P59" s="380"/>
      <c r="Q59" s="22"/>
      <c r="R59" s="83"/>
      <c r="S59" s="277"/>
      <c r="T59" s="22"/>
      <c r="U59" s="83"/>
      <c r="V59" s="381"/>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20.100000000000001" customHeight="1" x14ac:dyDescent="0.25">
      <c r="A60" s="533" t="s">
        <v>56</v>
      </c>
      <c r="B60" s="533"/>
      <c r="C60" s="535"/>
      <c r="D60" s="535"/>
      <c r="E60" s="535"/>
      <c r="F60" s="535"/>
      <c r="G60" s="535"/>
      <c r="H60" s="535"/>
      <c r="I60" s="535"/>
      <c r="J60" s="535"/>
      <c r="K60" s="535"/>
      <c r="L60" s="535"/>
      <c r="M60" s="536"/>
      <c r="N60" s="536"/>
      <c r="O60" s="536"/>
      <c r="P60" s="536"/>
      <c r="Q60" s="536"/>
      <c r="R60" s="536"/>
      <c r="S60" s="536"/>
      <c r="T60" s="536"/>
      <c r="U60" s="536"/>
      <c r="V60" s="536"/>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13.5" customHeight="1" x14ac:dyDescent="0.25">
      <c r="A61" s="188" t="str">
        <f>MSc!A27</f>
        <v>diplm1ub17dm</v>
      </c>
      <c r="B61" s="81" t="str">
        <f>MSc!B27</f>
        <v>Thesis Research Work I. PR</v>
      </c>
      <c r="C61" s="61">
        <f>MSc!C27</f>
        <v>0</v>
      </c>
      <c r="D61" s="62">
        <f>MSc!D27</f>
        <v>0</v>
      </c>
      <c r="E61" s="77" t="str">
        <f>MSc!E27</f>
        <v>x</v>
      </c>
      <c r="F61" s="78">
        <f>MSc!F27</f>
        <v>0</v>
      </c>
      <c r="G61" s="61">
        <f>MSc!G27</f>
        <v>0</v>
      </c>
      <c r="H61" s="22">
        <f>MSc!H27</f>
        <v>3</v>
      </c>
      <c r="I61" s="22"/>
      <c r="J61" s="23"/>
      <c r="K61" s="24">
        <f>MSc!K27</f>
        <v>5</v>
      </c>
      <c r="L61" s="158" t="s">
        <v>24</v>
      </c>
      <c r="M61" s="270"/>
      <c r="N61" s="309"/>
      <c r="O61" s="379"/>
      <c r="P61" s="380"/>
      <c r="Q61" s="22"/>
      <c r="R61" s="83"/>
      <c r="S61" s="277"/>
      <c r="T61" s="22"/>
      <c r="U61" s="83"/>
      <c r="V61" s="382" t="str">
        <f>MSc!V27</f>
        <v>Nyitray László</v>
      </c>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13.5" customHeight="1" x14ac:dyDescent="0.25">
      <c r="A62" s="188" t="str">
        <f>MSc!A28</f>
        <v>diplm2ub17dm</v>
      </c>
      <c r="B62" s="193" t="str">
        <f>MSc!B28</f>
        <v>Thesis Research Work II. PR</v>
      </c>
      <c r="C62" s="314">
        <f>MSc!C28</f>
        <v>0</v>
      </c>
      <c r="D62" s="315">
        <f>MSc!D28</f>
        <v>0</v>
      </c>
      <c r="E62" s="316">
        <f>MSc!E28</f>
        <v>0</v>
      </c>
      <c r="F62" s="317" t="str">
        <f>MSc!F28</f>
        <v>x</v>
      </c>
      <c r="G62" s="314">
        <f>MSc!G28</f>
        <v>0</v>
      </c>
      <c r="H62" s="318">
        <f>MSc!H28</f>
        <v>17</v>
      </c>
      <c r="I62" s="318"/>
      <c r="J62" s="383"/>
      <c r="K62" s="384">
        <f>MSc!K28</f>
        <v>25</v>
      </c>
      <c r="L62" s="158" t="s">
        <v>24</v>
      </c>
      <c r="M62" s="137" t="s">
        <v>446</v>
      </c>
      <c r="N62" s="85" t="s">
        <v>57</v>
      </c>
      <c r="O62" s="385" t="str">
        <f>MSc!O28</f>
        <v>Thesis Research Work I. PR</v>
      </c>
      <c r="P62" s="386"/>
      <c r="Q62" s="22"/>
      <c r="R62" s="83"/>
      <c r="S62" s="277"/>
      <c r="T62" s="22"/>
      <c r="U62" s="83"/>
      <c r="V62" s="382" t="str">
        <f>MSc!V28</f>
        <v>Nyitray László</v>
      </c>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24.9" customHeight="1" x14ac:dyDescent="0.25">
      <c r="A63" s="567" t="s">
        <v>152</v>
      </c>
      <c r="B63" s="567"/>
      <c r="C63" s="596"/>
      <c r="D63" s="596"/>
      <c r="E63" s="596"/>
      <c r="F63" s="596"/>
      <c r="G63" s="568"/>
      <c r="H63" s="568"/>
      <c r="I63" s="568"/>
      <c r="J63" s="568"/>
      <c r="K63" s="568"/>
      <c r="L63" s="568"/>
      <c r="M63" s="536"/>
      <c r="N63" s="536"/>
      <c r="O63" s="536"/>
      <c r="P63" s="536"/>
      <c r="Q63" s="536"/>
      <c r="R63" s="536"/>
      <c r="S63" s="536"/>
      <c r="T63" s="536"/>
      <c r="U63" s="536"/>
      <c r="V63" s="536"/>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15" customHeight="1" x14ac:dyDescent="0.25">
      <c r="A64" s="538" t="s">
        <v>29</v>
      </c>
      <c r="B64" s="538"/>
      <c r="C64" s="56">
        <f>SUMIF($A1:$A62,$A64,C1:C62)</f>
        <v>15</v>
      </c>
      <c r="D64" s="35">
        <f>SUMIF($A1:$A62,$A64,D1:D62)</f>
        <v>3</v>
      </c>
      <c r="E64" s="35">
        <f>SUMIF($A1:$A62,$A64,E1:E62)</f>
        <v>3</v>
      </c>
      <c r="F64" s="35">
        <f>SUMIF($A1:$A62,$A64,F1:F62)</f>
        <v>0</v>
      </c>
      <c r="G64" s="539">
        <f t="shared" ref="G64:G72" si="2">SUM(C64:F64)</f>
        <v>21</v>
      </c>
      <c r="H64" s="539"/>
      <c r="I64" s="539"/>
      <c r="J64" s="539"/>
      <c r="K64" s="539"/>
      <c r="L64" s="539"/>
      <c r="M64" s="597"/>
      <c r="N64" s="597"/>
      <c r="O64" s="597"/>
      <c r="P64" s="597"/>
      <c r="Q64" s="597"/>
      <c r="R64" s="597"/>
      <c r="S64" s="597"/>
      <c r="T64" s="597"/>
      <c r="U64" s="597"/>
      <c r="V64" s="597"/>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15" customHeight="1" x14ac:dyDescent="0.25">
      <c r="A65" s="541" t="s">
        <v>30</v>
      </c>
      <c r="B65" s="541"/>
      <c r="C65" s="57">
        <f>SUMIF($A1:$A62,$A65,C1:C62)</f>
        <v>22</v>
      </c>
      <c r="D65" s="39">
        <f>SUMIF($A1:$A62,$A65,D1:D62)</f>
        <v>6</v>
      </c>
      <c r="E65" s="39">
        <f>SUMIF($A1:$A62,$A65,E1:E62)</f>
        <v>6</v>
      </c>
      <c r="F65" s="39">
        <f>SUMIF($A1:$A62,$A65,F1:F62)</f>
        <v>0</v>
      </c>
      <c r="G65" s="542">
        <f t="shared" si="2"/>
        <v>34</v>
      </c>
      <c r="H65" s="542"/>
      <c r="I65" s="542"/>
      <c r="J65" s="542"/>
      <c r="K65" s="542"/>
      <c r="L65" s="542"/>
      <c r="M65" s="598"/>
      <c r="N65" s="598"/>
      <c r="O65" s="598"/>
      <c r="P65" s="598"/>
      <c r="Q65" s="598"/>
      <c r="R65" s="598"/>
      <c r="S65" s="598"/>
      <c r="T65" s="598"/>
      <c r="U65" s="598"/>
      <c r="V65" s="598"/>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15" customHeight="1" x14ac:dyDescent="0.25">
      <c r="A66" s="543" t="s">
        <v>31</v>
      </c>
      <c r="B66" s="543"/>
      <c r="C66" s="387">
        <f>SUMIF($A1:$A62,$A66,C1:C62)</f>
        <v>3</v>
      </c>
      <c r="D66" s="120">
        <f>SUMIF($A1:$A62,$A66,D1:D62)</f>
        <v>0</v>
      </c>
      <c r="E66" s="120">
        <f>SUMIF($A1:$A62,$A66,E1:E62)</f>
        <v>1</v>
      </c>
      <c r="F66" s="120">
        <f>SUMIF($A1:$A62,$A66,F1:F62)</f>
        <v>0</v>
      </c>
      <c r="G66" s="549">
        <f t="shared" si="2"/>
        <v>4</v>
      </c>
      <c r="H66" s="549"/>
      <c r="I66" s="549"/>
      <c r="J66" s="549"/>
      <c r="K66" s="549"/>
      <c r="L66" s="549"/>
      <c r="M66" s="599"/>
      <c r="N66" s="599"/>
      <c r="O66" s="599"/>
      <c r="P66" s="599"/>
      <c r="Q66" s="599"/>
      <c r="R66" s="599"/>
      <c r="S66" s="599"/>
      <c r="T66" s="599"/>
      <c r="U66" s="599"/>
      <c r="V66" s="599"/>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15" customHeight="1" x14ac:dyDescent="0.25">
      <c r="A67" s="199"/>
      <c r="B67" s="200" t="s">
        <v>153</v>
      </c>
      <c r="C67" s="201">
        <f>C41</f>
        <v>4</v>
      </c>
      <c r="D67" s="202">
        <f>D41</f>
        <v>12</v>
      </c>
      <c r="E67" s="202">
        <f>E41</f>
        <v>4</v>
      </c>
      <c r="F67" s="203">
        <f>F41</f>
        <v>0</v>
      </c>
      <c r="G67" s="572">
        <f t="shared" si="2"/>
        <v>20</v>
      </c>
      <c r="H67" s="572"/>
      <c r="I67" s="572"/>
      <c r="J67" s="572"/>
      <c r="K67" s="572"/>
      <c r="L67" s="572"/>
      <c r="M67" s="388"/>
      <c r="N67" s="205"/>
      <c r="O67" s="206"/>
      <c r="P67" s="322"/>
      <c r="Q67" s="206"/>
      <c r="R67" s="206"/>
      <c r="S67" s="322"/>
      <c r="T67" s="206"/>
      <c r="U67" s="206"/>
      <c r="V67" s="20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15" customHeight="1" x14ac:dyDescent="0.25">
      <c r="A68" s="389"/>
      <c r="B68" s="209" t="s">
        <v>154</v>
      </c>
      <c r="C68" s="390">
        <f>C56</f>
        <v>0</v>
      </c>
      <c r="D68" s="391">
        <f>D56</f>
        <v>14</v>
      </c>
      <c r="E68" s="391">
        <f>E56</f>
        <v>12</v>
      </c>
      <c r="F68" s="392">
        <f>F56</f>
        <v>4</v>
      </c>
      <c r="G68" s="573">
        <f t="shared" si="2"/>
        <v>30</v>
      </c>
      <c r="H68" s="573"/>
      <c r="I68" s="573"/>
      <c r="J68" s="573"/>
      <c r="K68" s="573"/>
      <c r="L68" s="573"/>
      <c r="M68" s="256"/>
      <c r="N68" s="215"/>
      <c r="O68" s="216"/>
      <c r="P68" s="325"/>
      <c r="Q68" s="216"/>
      <c r="R68" s="216"/>
      <c r="S68" s="325"/>
      <c r="T68" s="216"/>
      <c r="U68" s="216"/>
      <c r="V68" s="217"/>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15" customHeight="1" x14ac:dyDescent="0.25">
      <c r="A69" s="208"/>
      <c r="B69" s="219" t="s">
        <v>155</v>
      </c>
      <c r="C69" s="210">
        <f>SUMIF(C58:C59,"=x",$K58:$K59)</f>
        <v>4</v>
      </c>
      <c r="D69" s="211">
        <f>SUMIF(D58:D59,"=x",$K58:$K59)</f>
        <v>0</v>
      </c>
      <c r="E69" s="211">
        <f>SUMIF(E58:E59,"=x",$K58:$K59)</f>
        <v>2</v>
      </c>
      <c r="F69" s="213">
        <f>SUMIF(F58:F59,"=x",$K58:$K59)</f>
        <v>0</v>
      </c>
      <c r="G69" s="573">
        <f t="shared" si="2"/>
        <v>6</v>
      </c>
      <c r="H69" s="573"/>
      <c r="I69" s="573"/>
      <c r="J69" s="573"/>
      <c r="K69" s="573"/>
      <c r="L69" s="573"/>
      <c r="M69" s="256"/>
      <c r="N69" s="215"/>
      <c r="O69" s="216"/>
      <c r="P69" s="325"/>
      <c r="Q69" s="216"/>
      <c r="R69" s="216"/>
      <c r="S69" s="325"/>
      <c r="T69" s="216"/>
      <c r="U69" s="216"/>
      <c r="V69" s="217"/>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15" customHeight="1" x14ac:dyDescent="0.25">
      <c r="A70" s="218"/>
      <c r="B70" s="224" t="s">
        <v>156</v>
      </c>
      <c r="C70" s="220">
        <f>SUMIF(C61:C62,"=x",$K61:$K62)</f>
        <v>0</v>
      </c>
      <c r="D70" s="221">
        <f>SUMIF(D61:D62,"=x",$K61:$K62)</f>
        <v>0</v>
      </c>
      <c r="E70" s="221">
        <f>SUMIF(E61:E62,"=x",$K61:$K62)</f>
        <v>5</v>
      </c>
      <c r="F70" s="222">
        <f>SUMIF(F61:F62,"=x",$K61:$K62)</f>
        <v>25</v>
      </c>
      <c r="G70" s="570">
        <f t="shared" si="2"/>
        <v>30</v>
      </c>
      <c r="H70" s="570"/>
      <c r="I70" s="570"/>
      <c r="J70" s="570"/>
      <c r="K70" s="570"/>
      <c r="L70" s="570"/>
      <c r="M70" s="256"/>
      <c r="N70" s="215"/>
      <c r="O70" s="216"/>
      <c r="P70" s="325"/>
      <c r="Q70" s="216"/>
      <c r="R70" s="216"/>
      <c r="S70" s="325"/>
      <c r="T70" s="216"/>
      <c r="U70" s="216"/>
      <c r="V70" s="217"/>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24.9" customHeight="1" x14ac:dyDescent="0.25">
      <c r="A71" s="223"/>
      <c r="B71" s="393" t="s">
        <v>279</v>
      </c>
      <c r="C71" s="225">
        <f>SUM(C67:C70,C65)</f>
        <v>30</v>
      </c>
      <c r="D71" s="226">
        <f>SUM(D67:D70,D65)</f>
        <v>32</v>
      </c>
      <c r="E71" s="226">
        <f>SUM(E67:E70,E65)</f>
        <v>29</v>
      </c>
      <c r="F71" s="228">
        <f>SUM(F67:F70,F65)</f>
        <v>29</v>
      </c>
      <c r="G71" s="571">
        <f t="shared" si="2"/>
        <v>120</v>
      </c>
      <c r="H71" s="571"/>
      <c r="I71" s="571"/>
      <c r="J71" s="571"/>
      <c r="K71" s="571"/>
      <c r="L71" s="571"/>
      <c r="M71" s="256"/>
      <c r="N71" s="215"/>
      <c r="O71" s="216"/>
      <c r="P71" s="325"/>
      <c r="Q71" s="216"/>
      <c r="R71" s="216"/>
      <c r="S71" s="325"/>
      <c r="T71" s="216"/>
      <c r="U71" s="216"/>
      <c r="V71" s="217"/>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27.6" customHeight="1" x14ac:dyDescent="0.25">
      <c r="A72" s="394"/>
      <c r="B72" s="393" t="s">
        <v>280</v>
      </c>
      <c r="C72" s="395">
        <f>COUNTIF(C26:C54,"x")</f>
        <v>3</v>
      </c>
      <c r="D72" s="396">
        <f>COUNTIF(D26:D54,"x")</f>
        <v>9</v>
      </c>
      <c r="E72" s="396">
        <f>COUNTIF(E26:E54,"x")</f>
        <v>9</v>
      </c>
      <c r="F72" s="397">
        <f>COUNTIF(F26:F54,"x")</f>
        <v>1</v>
      </c>
      <c r="G72" s="600">
        <f t="shared" si="2"/>
        <v>22</v>
      </c>
      <c r="H72" s="600"/>
      <c r="I72" s="600"/>
      <c r="J72" s="600"/>
      <c r="K72" s="600"/>
      <c r="L72" s="600"/>
      <c r="M72" s="256"/>
      <c r="N72" s="215"/>
      <c r="O72" s="216"/>
      <c r="P72" s="325"/>
      <c r="Q72" s="216"/>
      <c r="R72" s="216"/>
      <c r="S72" s="325"/>
      <c r="T72" s="216"/>
      <c r="U72" s="216"/>
      <c r="V72" s="217"/>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15" customHeight="1" x14ac:dyDescent="0.25">
      <c r="A73" s="94"/>
      <c r="B73" s="88"/>
      <c r="C73" s="89"/>
      <c r="D73" s="89"/>
      <c r="E73" s="89"/>
      <c r="F73" s="89"/>
      <c r="G73" s="89"/>
      <c r="H73" s="232"/>
      <c r="I73" s="232"/>
      <c r="J73" s="232"/>
      <c r="K73" s="232"/>
      <c r="L73" s="232"/>
      <c r="M73" s="398"/>
      <c r="N73" s="246"/>
      <c r="O73" s="399"/>
      <c r="P73" s="325"/>
      <c r="Q73" s="91"/>
      <c r="R73" s="91"/>
      <c r="S73" s="269"/>
      <c r="T73" s="91"/>
      <c r="U73" s="91"/>
      <c r="V73" s="325"/>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ht="15.6" x14ac:dyDescent="0.25">
      <c r="A74" s="400"/>
      <c r="B74" s="401"/>
      <c r="C74" s="89"/>
      <c r="D74" s="89"/>
      <c r="E74" s="89"/>
      <c r="F74" s="89"/>
      <c r="G74" s="89"/>
      <c r="H74" s="232"/>
      <c r="I74" s="232"/>
      <c r="J74" s="232"/>
      <c r="K74" s="232"/>
      <c r="L74" s="232"/>
      <c r="M74" s="246"/>
      <c r="N74" s="399"/>
      <c r="O74" s="91"/>
      <c r="P74" s="91"/>
      <c r="Q74" s="91"/>
      <c r="R74" s="91"/>
      <c r="S74" s="325"/>
      <c r="T74" s="328"/>
      <c r="U74" s="328"/>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ht="15.6" x14ac:dyDescent="0.25">
      <c r="A75" s="400" t="s">
        <v>281</v>
      </c>
      <c r="B75" s="402" t="s">
        <v>282</v>
      </c>
      <c r="C75" s="89"/>
      <c r="D75" s="89"/>
      <c r="E75" s="89"/>
      <c r="F75" s="89"/>
      <c r="G75" s="89"/>
      <c r="H75" s="232"/>
      <c r="I75" s="232"/>
      <c r="J75" s="232"/>
      <c r="K75" s="232"/>
      <c r="L75" s="232"/>
      <c r="M75" s="246"/>
      <c r="N75" s="399"/>
      <c r="O75" s="91"/>
      <c r="P75" s="91"/>
      <c r="Q75" s="91"/>
      <c r="R75" s="91"/>
      <c r="S75" s="325"/>
      <c r="T75" s="328"/>
      <c r="U75" s="328"/>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ht="15" customHeight="1" x14ac:dyDescent="0.25">
      <c r="A76" s="94"/>
      <c r="B76" s="88"/>
      <c r="C76" s="89"/>
      <c r="D76" s="89"/>
      <c r="E76" s="89"/>
      <c r="F76" s="89"/>
      <c r="G76" s="89"/>
      <c r="H76" s="232"/>
      <c r="I76" s="232"/>
      <c r="J76" s="232"/>
      <c r="K76" s="232"/>
      <c r="L76" s="232"/>
      <c r="M76" s="246"/>
      <c r="N76" s="399"/>
      <c r="O76" s="91"/>
      <c r="P76" s="91"/>
      <c r="Q76" s="91"/>
      <c r="R76" s="91"/>
      <c r="S76" s="325"/>
      <c r="T76" s="328"/>
      <c r="U76" s="328"/>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1:256" ht="15" customHeight="1" x14ac:dyDescent="0.3">
      <c r="A77" s="93" t="str">
        <f>MSc!A30</f>
        <v>Evaluation</v>
      </c>
      <c r="B77"/>
      <c r="C77"/>
      <c r="D77" s="247"/>
      <c r="E77" s="247"/>
      <c r="F77" s="247"/>
      <c r="G77" s="247"/>
      <c r="H77" s="247"/>
      <c r="I77" s="247"/>
      <c r="J77" s="231"/>
      <c r="K77" s="232"/>
      <c r="L77" s="233"/>
      <c r="M77" s="403"/>
      <c r="N77" s="330"/>
      <c r="O77" s="331"/>
      <c r="P77" s="404"/>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pans="1:256" s="17" customFormat="1" ht="15" customHeight="1" x14ac:dyDescent="0.3">
      <c r="A78" s="332" t="str">
        <f>MSc!A31</f>
        <v>AK = "A" type exam</v>
      </c>
      <c r="B78" s="2"/>
      <c r="C78" s="1"/>
      <c r="D78" s="247"/>
      <c r="E78" s="247"/>
      <c r="F78" s="247"/>
      <c r="G78" s="247"/>
      <c r="H78" s="247"/>
      <c r="I78" s="333"/>
      <c r="J78" s="237"/>
      <c r="K78" s="238"/>
      <c r="L78" s="239"/>
      <c r="M78" s="405"/>
      <c r="N78" s="330"/>
      <c r="O78" s="406"/>
      <c r="P78" s="340"/>
      <c r="Q78" s="1"/>
      <c r="R78" s="1"/>
      <c r="S78" s="341"/>
      <c r="T78" s="1"/>
      <c r="U78" s="1"/>
      <c r="V78" s="340"/>
    </row>
    <row r="79" spans="1:256" ht="15" customHeight="1" x14ac:dyDescent="0.3">
      <c r="A79" s="332" t="str">
        <f>MSc!A32</f>
        <v>BK = "B"  type exam</v>
      </c>
      <c r="D79" s="247"/>
      <c r="E79" s="247"/>
      <c r="F79" s="247"/>
      <c r="G79" s="247"/>
      <c r="H79" s="247"/>
      <c r="I79" s="244"/>
      <c r="J79" s="237"/>
      <c r="K79" s="238"/>
      <c r="L79" s="239"/>
      <c r="M79" s="405"/>
      <c r="N79" s="330"/>
      <c r="O79" s="406"/>
    </row>
    <row r="80" spans="1:256" ht="15" customHeight="1" x14ac:dyDescent="0.3">
      <c r="A80" s="332" t="str">
        <f>MSc!A33</f>
        <v>CK = "C"  type exam</v>
      </c>
      <c r="D80" s="247"/>
      <c r="E80" s="247"/>
      <c r="F80" s="247"/>
      <c r="G80" s="247"/>
      <c r="H80" s="247"/>
      <c r="I80" s="244"/>
      <c r="J80" s="237"/>
      <c r="K80" s="238"/>
      <c r="L80" s="239"/>
      <c r="M80" s="405"/>
      <c r="N80" s="330"/>
      <c r="O80" s="406"/>
    </row>
    <row r="81" spans="1:15" ht="15" customHeight="1" x14ac:dyDescent="0.3">
      <c r="A81" s="332" t="str">
        <f>MSc!A34</f>
        <v>DK = "D"  type exam</v>
      </c>
      <c r="D81" s="247"/>
      <c r="E81" s="247"/>
      <c r="F81" s="247"/>
      <c r="G81" s="247"/>
      <c r="H81" s="247"/>
      <c r="I81" s="244"/>
      <c r="J81" s="237"/>
      <c r="K81" s="238"/>
      <c r="L81" s="239"/>
      <c r="M81" s="335"/>
      <c r="N81" s="330"/>
      <c r="O81" s="406"/>
    </row>
    <row r="82" spans="1:15" ht="15" customHeight="1" x14ac:dyDescent="0.3">
      <c r="A82" s="332" t="str">
        <f>MSc!A35</f>
        <v>Gyj= practice (5-level evaluation)</v>
      </c>
      <c r="D82" s="247"/>
      <c r="E82" s="247"/>
      <c r="F82" s="247"/>
      <c r="G82" s="247"/>
      <c r="H82" s="247"/>
      <c r="I82" s="244"/>
      <c r="J82" s="243"/>
      <c r="K82" s="243"/>
      <c r="L82" s="243"/>
      <c r="M82" s="405"/>
      <c r="N82" s="330"/>
      <c r="O82" s="406"/>
    </row>
    <row r="83" spans="1:15" ht="15" customHeight="1" x14ac:dyDescent="0.3">
      <c r="A83" s="332" t="str">
        <f>MSc!A36</f>
        <v>Hf = (3-level evaluation)</v>
      </c>
      <c r="D83" s="247"/>
      <c r="E83" s="247"/>
      <c r="F83" s="247"/>
      <c r="G83" s="247"/>
      <c r="H83" s="247"/>
      <c r="I83" s="244"/>
      <c r="J83" s="237"/>
      <c r="K83" s="238"/>
      <c r="L83" s="244"/>
      <c r="M83" s="336"/>
      <c r="N83" s="330"/>
      <c r="O83" s="406"/>
    </row>
    <row r="84" spans="1:15" ht="15" customHeight="1" x14ac:dyDescent="0.3">
      <c r="A84" s="332" t="str">
        <f>MSc!A37</f>
        <v>Tf = (2-level evaluation)</v>
      </c>
      <c r="D84" s="247"/>
      <c r="E84" s="247"/>
      <c r="F84" s="247"/>
      <c r="G84" s="247"/>
      <c r="H84" s="247"/>
      <c r="I84" s="247"/>
      <c r="J84" s="246"/>
      <c r="K84" s="246"/>
      <c r="L84" s="246"/>
      <c r="M84" s="336"/>
      <c r="N84" s="330"/>
      <c r="O84" s="406"/>
    </row>
    <row r="85" spans="1:15" ht="15" customHeight="1" x14ac:dyDescent="0.3">
      <c r="A85" s="407"/>
    </row>
    <row r="86" spans="1:15" x14ac:dyDescent="0.3">
      <c r="A86" s="93" t="str">
        <f>MSc!A39</f>
        <v>Prerequisites</v>
      </c>
    </row>
    <row r="87" spans="1:15" x14ac:dyDescent="0.3">
      <c r="A87" s="337" t="str">
        <f>MSc!A40</f>
        <v>strong</v>
      </c>
    </row>
    <row r="88" spans="1:15" x14ac:dyDescent="0.3">
      <c r="A88" s="338" t="str">
        <f>MSc!A41</f>
        <v>weak</v>
      </c>
    </row>
    <row r="89" spans="1:15" x14ac:dyDescent="0.3">
      <c r="A89" s="332" t="str">
        <f>MSc!A42</f>
        <v>t = simultaneous registration</v>
      </c>
    </row>
  </sheetData>
  <mergeCells count="94">
    <mergeCell ref="G72:L72"/>
    <mergeCell ref="G67:L67"/>
    <mergeCell ref="G68:L68"/>
    <mergeCell ref="G69:L69"/>
    <mergeCell ref="G70:L70"/>
    <mergeCell ref="G71:L71"/>
    <mergeCell ref="A65:B65"/>
    <mergeCell ref="G65:L65"/>
    <mergeCell ref="M65:V65"/>
    <mergeCell ref="A66:B66"/>
    <mergeCell ref="G66:L66"/>
    <mergeCell ref="M66:V66"/>
    <mergeCell ref="A63:B63"/>
    <mergeCell ref="C63:F63"/>
    <mergeCell ref="G63:L63"/>
    <mergeCell ref="M63:V63"/>
    <mergeCell ref="A64:B64"/>
    <mergeCell ref="G64:L64"/>
    <mergeCell ref="M64:V64"/>
    <mergeCell ref="G55:L55"/>
    <mergeCell ref="G56:L56"/>
    <mergeCell ref="M56:V56"/>
    <mergeCell ref="A57:B57"/>
    <mergeCell ref="M57:V57"/>
    <mergeCell ref="A60:B60"/>
    <mergeCell ref="C60:F60"/>
    <mergeCell ref="G60:L60"/>
    <mergeCell ref="M60:V60"/>
    <mergeCell ref="C31:O31"/>
    <mergeCell ref="G40:L40"/>
    <mergeCell ref="M40:V40"/>
    <mergeCell ref="G41:L41"/>
    <mergeCell ref="M41:V41"/>
    <mergeCell ref="C42:O42"/>
    <mergeCell ref="A29:B29"/>
    <mergeCell ref="G29:L29"/>
    <mergeCell ref="M29:V29"/>
    <mergeCell ref="A30:B30"/>
    <mergeCell ref="G30:L30"/>
    <mergeCell ref="M30:V30"/>
    <mergeCell ref="A24:B24"/>
    <mergeCell ref="C24:F24"/>
    <mergeCell ref="G24:L24"/>
    <mergeCell ref="M24:V24"/>
    <mergeCell ref="M25:V25"/>
    <mergeCell ref="A28:B28"/>
    <mergeCell ref="G28:L28"/>
    <mergeCell ref="M28:V28"/>
    <mergeCell ref="A22:B22"/>
    <mergeCell ref="G22:L22"/>
    <mergeCell ref="M22:V22"/>
    <mergeCell ref="A23:B23"/>
    <mergeCell ref="G23:L23"/>
    <mergeCell ref="M23:V23"/>
    <mergeCell ref="A20:B20"/>
    <mergeCell ref="G20:L20"/>
    <mergeCell ref="M20:V20"/>
    <mergeCell ref="A21:B21"/>
    <mergeCell ref="G21:L21"/>
    <mergeCell ref="M21:V21"/>
    <mergeCell ref="A18:B18"/>
    <mergeCell ref="G18:L18"/>
    <mergeCell ref="M18:V18"/>
    <mergeCell ref="A19:B19"/>
    <mergeCell ref="G19:L19"/>
    <mergeCell ref="M19:V19"/>
    <mergeCell ref="A10:B10"/>
    <mergeCell ref="G10:L10"/>
    <mergeCell ref="M10:V10"/>
    <mergeCell ref="A11:B11"/>
    <mergeCell ref="C11:F11"/>
    <mergeCell ref="G11:L11"/>
    <mergeCell ref="M11:V11"/>
    <mergeCell ref="A8:B8"/>
    <mergeCell ref="G8:L8"/>
    <mergeCell ref="M8:V8"/>
    <mergeCell ref="A9:B9"/>
    <mergeCell ref="G9:L9"/>
    <mergeCell ref="M9:V9"/>
    <mergeCell ref="A4:B4"/>
    <mergeCell ref="C4:F4"/>
    <mergeCell ref="G4:L4"/>
    <mergeCell ref="M4:V4"/>
    <mergeCell ref="K2:K3"/>
    <mergeCell ref="L2:L3"/>
    <mergeCell ref="M2:O3"/>
    <mergeCell ref="P2:R3"/>
    <mergeCell ref="S2:U3"/>
    <mergeCell ref="A1:I1"/>
    <mergeCell ref="A2:A3"/>
    <mergeCell ref="B2:B3"/>
    <mergeCell ref="C2:F2"/>
    <mergeCell ref="G2:J2"/>
    <mergeCell ref="V2:V3"/>
  </mergeCells>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EA152-AC4F-4492-8AA9-739289DD6929}">
  <dimension ref="A1:IV94"/>
  <sheetViews>
    <sheetView zoomScale="85" zoomScaleNormal="85" workbookViewId="0">
      <pane xSplit="2" ySplit="3" topLeftCell="C4" activePane="bottomRight" state="frozen"/>
      <selection pane="topRight" activeCell="C1" sqref="C1"/>
      <selection pane="bottomLeft" activeCell="A25" sqref="A25"/>
      <selection pane="bottomRight" activeCell="A64" sqref="A64:B64"/>
    </sheetView>
  </sheetViews>
  <sheetFormatPr defaultColWidth="10.6640625" defaultRowHeight="14.4" x14ac:dyDescent="0.3"/>
  <cols>
    <col min="1" max="1" width="18.6640625" style="252" customWidth="1"/>
    <col min="2" max="2" width="60.6640625" style="2" customWidth="1"/>
    <col min="3" max="9" width="4.33203125" style="1" customWidth="1"/>
    <col min="10" max="10" width="5.6640625" style="1" customWidth="1"/>
    <col min="11" max="11" width="4.33203125" style="1" customWidth="1"/>
    <col min="12" max="12" width="4.33203125" style="2" customWidth="1"/>
    <col min="13" max="13" width="3.6640625" style="251" customWidth="1"/>
    <col min="14" max="14" width="16.6640625" style="252" customWidth="1"/>
    <col min="15" max="15" width="41.5546875" style="94" customWidth="1"/>
    <col min="16" max="16" width="3.6640625" style="404" customWidth="1"/>
    <col min="17" max="17" width="11.44140625" style="252" customWidth="1"/>
    <col min="18" max="18" width="10.6640625" style="94"/>
    <col min="19" max="19" width="3.6640625" style="404" customWidth="1"/>
    <col min="20" max="20" width="8" style="252" customWidth="1"/>
    <col min="21" max="21" width="10" style="94" customWidth="1"/>
    <col min="22" max="22" width="26.44140625" style="404" customWidth="1"/>
    <col min="23" max="16384" width="10.6640625" style="2"/>
  </cols>
  <sheetData>
    <row r="1" spans="1:256" ht="45" customHeight="1" x14ac:dyDescent="0.25">
      <c r="A1" s="545" t="s">
        <v>283</v>
      </c>
      <c r="B1" s="545"/>
      <c r="C1" s="545"/>
      <c r="D1" s="545"/>
      <c r="E1" s="545"/>
      <c r="F1" s="545"/>
      <c r="G1" s="545"/>
      <c r="H1" s="545"/>
      <c r="I1" s="100"/>
      <c r="J1" s="100"/>
      <c r="K1" s="100"/>
      <c r="L1" s="257"/>
      <c r="M1" s="256"/>
      <c r="N1" s="257"/>
      <c r="O1" s="258"/>
      <c r="P1" s="408"/>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8" customHeight="1" x14ac:dyDescent="0.3">
      <c r="A2" s="529" t="s">
        <v>1</v>
      </c>
      <c r="B2" s="530" t="s">
        <v>2</v>
      </c>
      <c r="C2" s="531" t="s">
        <v>3</v>
      </c>
      <c r="D2" s="531"/>
      <c r="E2" s="531"/>
      <c r="F2" s="531"/>
      <c r="G2" s="531" t="s">
        <v>4</v>
      </c>
      <c r="H2" s="531"/>
      <c r="I2" s="531"/>
      <c r="J2" s="531"/>
      <c r="K2" s="537" t="s">
        <v>5</v>
      </c>
      <c r="L2" s="537" t="s">
        <v>6</v>
      </c>
      <c r="M2" s="530" t="s">
        <v>7</v>
      </c>
      <c r="N2" s="530"/>
      <c r="O2" s="530"/>
      <c r="P2" s="530" t="s">
        <v>8</v>
      </c>
      <c r="Q2" s="530"/>
      <c r="R2" s="530"/>
      <c r="S2" s="530" t="s">
        <v>9</v>
      </c>
      <c r="T2" s="530"/>
      <c r="U2" s="530"/>
      <c r="V2" s="532" t="s">
        <v>10</v>
      </c>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54.9" customHeight="1" x14ac:dyDescent="0.25">
      <c r="A3" s="529"/>
      <c r="B3" s="530"/>
      <c r="C3" s="11">
        <v>1</v>
      </c>
      <c r="D3" s="12">
        <v>2</v>
      </c>
      <c r="E3" s="12">
        <v>3</v>
      </c>
      <c r="F3" s="12">
        <v>4</v>
      </c>
      <c r="G3" s="11" t="s">
        <v>11</v>
      </c>
      <c r="H3" s="12" t="s">
        <v>12</v>
      </c>
      <c r="I3" s="12" t="s">
        <v>13</v>
      </c>
      <c r="J3" s="12" t="s">
        <v>14</v>
      </c>
      <c r="K3" s="537"/>
      <c r="L3" s="537"/>
      <c r="M3" s="530"/>
      <c r="N3" s="530"/>
      <c r="O3" s="530"/>
      <c r="P3" s="530"/>
      <c r="Q3" s="530"/>
      <c r="R3" s="530"/>
      <c r="S3" s="530"/>
      <c r="T3" s="530"/>
      <c r="U3" s="530"/>
      <c r="V3" s="532"/>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17" customFormat="1" ht="20.100000000000001" customHeight="1" x14ac:dyDescent="0.25">
      <c r="A4" s="533" t="s">
        <v>15</v>
      </c>
      <c r="B4" s="533"/>
      <c r="C4" s="534"/>
      <c r="D4" s="534"/>
      <c r="E4" s="534"/>
      <c r="F4" s="534"/>
      <c r="G4" s="535"/>
      <c r="H4" s="535"/>
      <c r="I4" s="535"/>
      <c r="J4" s="535"/>
      <c r="K4" s="535"/>
      <c r="L4" s="535"/>
      <c r="M4" s="601"/>
      <c r="N4" s="601"/>
      <c r="O4" s="601"/>
      <c r="P4" s="601"/>
      <c r="Q4" s="601"/>
      <c r="R4" s="601"/>
      <c r="S4" s="601"/>
      <c r="T4" s="601"/>
      <c r="U4" s="601"/>
      <c r="V4" s="601"/>
    </row>
    <row r="5" spans="1:256" x14ac:dyDescent="0.3">
      <c r="A5" s="102" t="str">
        <f>MSc!A5</f>
        <v>bioinfub17em</v>
      </c>
      <c r="B5" s="103" t="str">
        <f>MSc!B5</f>
        <v>Bioinformatics  L</v>
      </c>
      <c r="C5" s="104" t="str">
        <f>MSc!C5</f>
        <v>x</v>
      </c>
      <c r="D5" s="21"/>
      <c r="E5" s="21"/>
      <c r="F5" s="29"/>
      <c r="G5" s="104">
        <f>MSc!G5</f>
        <v>2</v>
      </c>
      <c r="H5" s="22"/>
      <c r="I5" s="22"/>
      <c r="J5" s="83"/>
      <c r="K5" s="108">
        <f>MSc!K5</f>
        <v>2</v>
      </c>
      <c r="L5" s="108" t="str">
        <f>MSc!L5</f>
        <v>DK</v>
      </c>
      <c r="M5" s="109" t="str">
        <f>MSc!M5</f>
        <v>t</v>
      </c>
      <c r="N5" s="26" t="str">
        <f>MSc!N5</f>
        <v>bioinfub17gm</v>
      </c>
      <c r="O5" s="409" t="str">
        <f>MSc!O5</f>
        <v>Bioinformatics PR</v>
      </c>
      <c r="P5" s="410"/>
      <c r="Q5" s="148"/>
      <c r="R5" s="265"/>
      <c r="S5" s="411"/>
      <c r="T5" s="412"/>
      <c r="U5" s="265"/>
      <c r="V5" s="151" t="str">
        <f>MSc!V5</f>
        <v>Vellai Tibor</v>
      </c>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x14ac:dyDescent="0.3">
      <c r="A6" s="102" t="str">
        <f>MSc!A6</f>
        <v>bioinfub17gm</v>
      </c>
      <c r="B6" s="103" t="str">
        <f>MSc!B6</f>
        <v>Bioinformatics PR</v>
      </c>
      <c r="C6" s="104" t="str">
        <f>MSc!C6</f>
        <v>x</v>
      </c>
      <c r="D6" s="21"/>
      <c r="E6" s="21"/>
      <c r="F6" s="29"/>
      <c r="G6" s="20"/>
      <c r="H6" s="105">
        <f>MSc!H6</f>
        <v>2</v>
      </c>
      <c r="I6" s="22"/>
      <c r="J6" s="83"/>
      <c r="K6" s="108">
        <f>MSc!K6</f>
        <v>4</v>
      </c>
      <c r="L6" s="108" t="str">
        <f>MSc!L6</f>
        <v>Gyj</v>
      </c>
      <c r="M6" s="109" t="str">
        <f>MSc!M6</f>
        <v>t</v>
      </c>
      <c r="N6" s="26" t="str">
        <f>MSc!N6</f>
        <v>bioinfub17em</v>
      </c>
      <c r="O6" s="409" t="str">
        <f>MSc!O6</f>
        <v>Bioinformatics  L</v>
      </c>
      <c r="P6" s="410"/>
      <c r="Q6" s="148"/>
      <c r="R6" s="265"/>
      <c r="S6" s="411"/>
      <c r="T6" s="412"/>
      <c r="U6" s="265"/>
      <c r="V6" s="151" t="str">
        <f>MSc!V6</f>
        <v>Vellai Tibor</v>
      </c>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x14ac:dyDescent="0.3">
      <c r="A7" s="102" t="str">
        <f>MSc!A7</f>
        <v>biometub17vm</v>
      </c>
      <c r="B7" s="103" t="str">
        <f>MSc!B7</f>
        <v>Biometry, advanced biostatistics L+PR</v>
      </c>
      <c r="C7" s="104" t="str">
        <f>MSc!C7</f>
        <v>x</v>
      </c>
      <c r="D7" s="21"/>
      <c r="E7" s="21"/>
      <c r="F7" s="29"/>
      <c r="G7" s="105">
        <f>MSc!G7</f>
        <v>1</v>
      </c>
      <c r="H7" s="105">
        <f>MSc!H7</f>
        <v>2</v>
      </c>
      <c r="I7" s="22"/>
      <c r="J7" s="83"/>
      <c r="K7" s="108">
        <f>MSc!K7</f>
        <v>5</v>
      </c>
      <c r="L7" s="108" t="str">
        <f>MSc!L7</f>
        <v>Gyj</v>
      </c>
      <c r="M7" s="109"/>
      <c r="N7" s="148"/>
      <c r="O7" s="413" t="str">
        <f>MSc!O7</f>
        <v>–</v>
      </c>
      <c r="P7" s="410"/>
      <c r="Q7" s="148"/>
      <c r="R7" s="265"/>
      <c r="S7" s="411"/>
      <c r="T7" s="412"/>
      <c r="U7" s="265"/>
      <c r="V7" s="151" t="str">
        <f>MSc!V7</f>
        <v>Podani János</v>
      </c>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x14ac:dyDescent="0.25">
      <c r="A8" s="538" t="s">
        <v>29</v>
      </c>
      <c r="B8" s="538"/>
      <c r="C8" s="56">
        <f>SUMIF(C5:C7,"=x",$G5:$G7)+SUMIF(C5:C7,"=x",$H5:$H7)+SUMIF(C5:C7,"=x",$I5:$I7)</f>
        <v>7</v>
      </c>
      <c r="D8" s="35">
        <f>SUMIF(D5:D7,"=x",$G5:$G7)+SUMIF(D5:D7,"=x",$H5:$H7)+SUMIF(D5:D7,"=x",$I5:$I7)</f>
        <v>0</v>
      </c>
      <c r="E8" s="35">
        <f>SUMIF(E5:E7,"=x",$G5:$G7)+SUMIF(E5:E7,"=x",$H5:$H7)+SUMIF(E5:E7,"=x",$I5:$I7)</f>
        <v>0</v>
      </c>
      <c r="F8" s="36">
        <f>SUMIF(F5:F7,"=x",$G5:$G7)+SUMIF(F5:F7,"=x",$H5:$H7)+SUMIF(F5:F7,"=x",$I5:$I7)</f>
        <v>0</v>
      </c>
      <c r="G8" s="602">
        <f>SUM(C8:F8)</f>
        <v>7</v>
      </c>
      <c r="H8" s="602"/>
      <c r="I8" s="602"/>
      <c r="J8" s="602"/>
      <c r="K8" s="602"/>
      <c r="L8" s="602"/>
      <c r="M8" s="603"/>
      <c r="N8" s="603"/>
      <c r="O8" s="603"/>
      <c r="P8" s="603"/>
      <c r="Q8" s="603"/>
      <c r="R8" s="603"/>
      <c r="S8" s="603"/>
      <c r="T8" s="603"/>
      <c r="U8" s="603"/>
      <c r="V8" s="603"/>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x14ac:dyDescent="0.25">
      <c r="A9" s="541" t="s">
        <v>30</v>
      </c>
      <c r="B9" s="541"/>
      <c r="C9" s="57">
        <f>SUMIF(C5:C7,"=x",$K5:$K7)</f>
        <v>11</v>
      </c>
      <c r="D9" s="39">
        <f>SUMIF(D5:D7,"=x",$K5:$K7)</f>
        <v>0</v>
      </c>
      <c r="E9" s="39">
        <f>SUMIF(E5:E7,"=x",$K5:$K7)</f>
        <v>0</v>
      </c>
      <c r="F9" s="40">
        <f>SUMIF(F5:F7,"=x",$K5:$K7)</f>
        <v>0</v>
      </c>
      <c r="G9" s="604">
        <f>SUM(C9:F9)</f>
        <v>11</v>
      </c>
      <c r="H9" s="604"/>
      <c r="I9" s="604"/>
      <c r="J9" s="604"/>
      <c r="K9" s="604"/>
      <c r="L9" s="604"/>
      <c r="M9" s="605"/>
      <c r="N9" s="605"/>
      <c r="O9" s="605"/>
      <c r="P9" s="605"/>
      <c r="Q9" s="605"/>
      <c r="R9" s="605"/>
      <c r="S9" s="605"/>
      <c r="T9" s="605"/>
      <c r="U9" s="605"/>
      <c r="V9" s="605"/>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x14ac:dyDescent="0.25">
      <c r="A10" s="543" t="s">
        <v>31</v>
      </c>
      <c r="B10" s="543"/>
      <c r="C10" s="58">
        <f>SUMPRODUCT(--(C5:C7="x"),--($L5:$L7="K"))</f>
        <v>0</v>
      </c>
      <c r="D10" s="43">
        <f>SUMPRODUCT(--(D$5:D$7="x"),--($L$5:$L$7="K"))</f>
        <v>0</v>
      </c>
      <c r="E10" s="43">
        <f>SUMPRODUCT(--(E$5:E$7="x"),--($L$5:$L$7="K"))</f>
        <v>0</v>
      </c>
      <c r="F10" s="44">
        <f>SUMPRODUCT(--(F$5:F$7="x"),--($L$5:$L$7="K"))</f>
        <v>0</v>
      </c>
      <c r="G10" s="606">
        <f>SUM(C10:F10)</f>
        <v>0</v>
      </c>
      <c r="H10" s="606"/>
      <c r="I10" s="606"/>
      <c r="J10" s="606"/>
      <c r="K10" s="606"/>
      <c r="L10" s="606"/>
      <c r="M10" s="607"/>
      <c r="N10" s="607"/>
      <c r="O10" s="607"/>
      <c r="P10" s="607"/>
      <c r="Q10" s="607"/>
      <c r="R10" s="607"/>
      <c r="S10" s="607"/>
      <c r="T10" s="607"/>
      <c r="U10" s="607"/>
      <c r="V10" s="607"/>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0.100000000000001" customHeight="1" x14ac:dyDescent="0.25">
      <c r="A11" s="533" t="s">
        <v>32</v>
      </c>
      <c r="B11" s="533"/>
      <c r="C11" s="535"/>
      <c r="D11" s="535"/>
      <c r="E11" s="535"/>
      <c r="F11" s="535"/>
      <c r="G11" s="536"/>
      <c r="H11" s="536"/>
      <c r="I11" s="536"/>
      <c r="J11" s="536"/>
      <c r="K11" s="536"/>
      <c r="L11" s="536"/>
      <c r="M11" s="601"/>
      <c r="N11" s="601"/>
      <c r="O11" s="601"/>
      <c r="P11" s="601"/>
      <c r="Q11" s="601"/>
      <c r="R11" s="601"/>
      <c r="S11" s="601"/>
      <c r="T11" s="601"/>
      <c r="U11" s="601"/>
      <c r="V11" s="60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x14ac:dyDescent="0.3">
      <c r="A12" s="102" t="str">
        <f>MSc!A12</f>
        <v>bioetiub17em</v>
      </c>
      <c r="B12" s="103" t="str">
        <f>MSc!B12</f>
        <v>Bioethics and Philosophy of Science L</v>
      </c>
      <c r="C12" s="104" t="str">
        <f>MSc!C12</f>
        <v>x</v>
      </c>
      <c r="D12" s="21"/>
      <c r="E12" s="21"/>
      <c r="F12" s="29"/>
      <c r="G12" s="414">
        <f>MSc!G12</f>
        <v>1</v>
      </c>
      <c r="H12" s="22"/>
      <c r="I12" s="22"/>
      <c r="J12" s="23"/>
      <c r="K12" s="108">
        <f>MSc!K12</f>
        <v>1</v>
      </c>
      <c r="L12" s="108" t="str">
        <f>MSc!L12</f>
        <v>K</v>
      </c>
      <c r="M12" s="109"/>
      <c r="N12" s="148"/>
      <c r="O12" s="413" t="str">
        <f>MSc!O12</f>
        <v>–</v>
      </c>
      <c r="P12" s="410"/>
      <c r="Q12" s="148"/>
      <c r="R12" s="265"/>
      <c r="S12" s="411"/>
      <c r="T12" s="412"/>
      <c r="U12" s="265"/>
      <c r="V12" s="151" t="str">
        <f>MSc!V12</f>
        <v>Lőw Péter</v>
      </c>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x14ac:dyDescent="0.3">
      <c r="A13" s="102" t="str">
        <f>MSc!A13</f>
        <v>kutmodub17gm</v>
      </c>
      <c r="B13" s="103" t="str">
        <f>MSc!B13</f>
        <v>Research methods PR</v>
      </c>
      <c r="C13" s="104" t="str">
        <f>MSc!C13</f>
        <v>x</v>
      </c>
      <c r="D13" s="21"/>
      <c r="E13" s="21"/>
      <c r="F13" s="29"/>
      <c r="G13" s="152"/>
      <c r="H13" s="105">
        <f>MSc!H13</f>
        <v>3</v>
      </c>
      <c r="I13" s="22"/>
      <c r="J13" s="23"/>
      <c r="K13" s="108">
        <f>MSc!K13</f>
        <v>6</v>
      </c>
      <c r="L13" s="108" t="str">
        <f>MSc!L13</f>
        <v>Gyj</v>
      </c>
      <c r="M13" s="109"/>
      <c r="N13" s="148"/>
      <c r="O13" s="413" t="str">
        <f>MSc!O13</f>
        <v>–</v>
      </c>
      <c r="P13" s="410"/>
      <c r="Q13" s="148"/>
      <c r="R13" s="265"/>
      <c r="S13" s="411"/>
      <c r="T13" s="412"/>
      <c r="U13" s="265"/>
      <c r="V13" s="151" t="str">
        <f>MSc!V13</f>
        <v>Miklósi Ádám</v>
      </c>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x14ac:dyDescent="0.3">
      <c r="A14" s="102" t="str">
        <f>MSc!A14</f>
        <v>gentecub17em</v>
      </c>
      <c r="B14" s="103" t="str">
        <f>MSc!B14</f>
        <v>Genetechnology L</v>
      </c>
      <c r="C14" s="104" t="str">
        <f>MSc!C14</f>
        <v>x</v>
      </c>
      <c r="D14" s="21"/>
      <c r="E14" s="21"/>
      <c r="F14" s="29"/>
      <c r="G14" s="414">
        <f>MSc!G14</f>
        <v>2</v>
      </c>
      <c r="H14" s="22"/>
      <c r="I14" s="22"/>
      <c r="J14" s="23"/>
      <c r="K14" s="108">
        <f>MSc!K14</f>
        <v>2</v>
      </c>
      <c r="L14" s="108" t="str">
        <f>MSc!L14</f>
        <v>K</v>
      </c>
      <c r="M14" s="109"/>
      <c r="N14" s="148"/>
      <c r="O14" s="413" t="str">
        <f>MSc!O14</f>
        <v>–</v>
      </c>
      <c r="P14" s="410"/>
      <c r="Q14" s="148"/>
      <c r="R14" s="265"/>
      <c r="S14" s="411"/>
      <c r="T14" s="412"/>
      <c r="U14" s="265"/>
      <c r="V14" s="151" t="str">
        <f>MSc!V14</f>
        <v>Málnási-Csizmadia András</v>
      </c>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x14ac:dyDescent="0.3">
      <c r="A15" s="102" t="str">
        <f>MSc!A15</f>
        <v>rendb1ub17em</v>
      </c>
      <c r="B15" s="103" t="str">
        <f>MSc!B15</f>
        <v>Systems and omics biology I. L</v>
      </c>
      <c r="C15" s="30"/>
      <c r="D15" s="105" t="str">
        <f>MSc!D15</f>
        <v>x</v>
      </c>
      <c r="E15" s="21"/>
      <c r="F15" s="29"/>
      <c r="G15" s="414">
        <f>MSc!G15</f>
        <v>2</v>
      </c>
      <c r="H15" s="22"/>
      <c r="I15" s="22"/>
      <c r="J15" s="23"/>
      <c r="K15" s="108">
        <f>MSc!K15</f>
        <v>2</v>
      </c>
      <c r="L15" s="108" t="str">
        <f>MSc!L15</f>
        <v>AK</v>
      </c>
      <c r="M15" s="109"/>
      <c r="N15" s="148"/>
      <c r="O15" s="413" t="str">
        <f>MSc!O15</f>
        <v>–</v>
      </c>
      <c r="P15" s="410"/>
      <c r="Q15" s="148"/>
      <c r="R15" s="265"/>
      <c r="S15" s="411"/>
      <c r="T15" s="412"/>
      <c r="U15" s="265"/>
      <c r="V15" s="151" t="str">
        <f>MSc!V15</f>
        <v>Dobolyi Árpád</v>
      </c>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x14ac:dyDescent="0.3">
      <c r="A16" s="102" t="str">
        <f>MSc!A16</f>
        <v>terembub17em</v>
      </c>
      <c r="B16" s="103" t="str">
        <f>MSc!B16</f>
        <v>Nature and humankind L</v>
      </c>
      <c r="C16" s="30"/>
      <c r="D16" s="21"/>
      <c r="E16" s="105" t="str">
        <f>MSc!E16</f>
        <v>x</v>
      </c>
      <c r="F16" s="29"/>
      <c r="G16" s="414">
        <f>MSc!G16</f>
        <v>2</v>
      </c>
      <c r="H16" s="22"/>
      <c r="I16" s="22"/>
      <c r="J16" s="23"/>
      <c r="K16" s="108">
        <f>MSc!K16</f>
        <v>2</v>
      </c>
      <c r="L16" s="108" t="str">
        <f>MSc!L16</f>
        <v>K</v>
      </c>
      <c r="M16" s="109"/>
      <c r="N16" s="148"/>
      <c r="O16" s="413" t="str">
        <f>MSc!O16</f>
        <v>–</v>
      </c>
      <c r="P16" s="410"/>
      <c r="Q16" s="148"/>
      <c r="R16" s="265"/>
      <c r="S16" s="411"/>
      <c r="T16" s="412"/>
      <c r="U16" s="265"/>
      <c r="V16" s="151" t="str">
        <f>MSc!V16</f>
        <v>Oborny Beáta</v>
      </c>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x14ac:dyDescent="0.3">
      <c r="A17" s="102" t="str">
        <f>MSc!A17</f>
        <v>mamgy1ub17gm</v>
      </c>
      <c r="B17" s="103" t="str">
        <f>MSc!B17</f>
        <v>Advanced Methodology I. PR</v>
      </c>
      <c r="C17" s="30"/>
      <c r="D17" s="105" t="str">
        <f>MSc!D17</f>
        <v>x</v>
      </c>
      <c r="E17" s="21"/>
      <c r="F17" s="29"/>
      <c r="G17" s="152"/>
      <c r="H17" s="105">
        <f>MSc!H17</f>
        <v>1</v>
      </c>
      <c r="I17" s="22"/>
      <c r="J17" s="23"/>
      <c r="K17" s="108">
        <f>MSc!K17</f>
        <v>4</v>
      </c>
      <c r="L17" s="108" t="str">
        <f>MSc!L17</f>
        <v>Hf</v>
      </c>
      <c r="M17" s="109"/>
      <c r="N17" s="148"/>
      <c r="O17" s="413" t="str">
        <f>MSc!O17</f>
        <v>–</v>
      </c>
      <c r="P17" s="410"/>
      <c r="Q17" s="148"/>
      <c r="R17" s="265"/>
      <c r="S17" s="411"/>
      <c r="T17" s="412"/>
      <c r="U17" s="265"/>
      <c r="V17" s="55" t="s">
        <v>53</v>
      </c>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x14ac:dyDescent="0.25">
      <c r="A18" s="538" t="s">
        <v>29</v>
      </c>
      <c r="B18" s="538"/>
      <c r="C18" s="56">
        <f>SUMIF(C12:C17,"=x",$G12:$G17)+SUMIF(C12:C17,"=x",$H12:$H17)+SUMIF(C12:C17,"=x",$I12:$I17)</f>
        <v>6</v>
      </c>
      <c r="D18" s="35">
        <f>SUMIF(D12:D17,"=x",$G12:$G17)+SUMIF(D12:D17,"=x",$H12:$H17)+SUMIF(D12:D17,"=x",$I12:$I17)</f>
        <v>3</v>
      </c>
      <c r="E18" s="35">
        <f>SUMIF(E12:E17,"=x",$G12:$G17)+SUMIF(E12:E17,"=x",$H12:$H17)+SUMIF(E12:E17,"=x",$I12:$I17)</f>
        <v>2</v>
      </c>
      <c r="F18" s="35">
        <f>SUMIF(F12:F17,"=x",$G12:$G17)+SUMIF(F12:F17,"=x",$H12:$H17)+SUMIF(F12:F17,"=x",$I12:$I17)</f>
        <v>0</v>
      </c>
      <c r="G18" s="539">
        <f t="shared" ref="G18:G23" si="0">SUM(C18:F18)</f>
        <v>11</v>
      </c>
      <c r="H18" s="539"/>
      <c r="I18" s="539"/>
      <c r="J18" s="539"/>
      <c r="K18" s="539"/>
      <c r="L18" s="539"/>
      <c r="M18" s="603"/>
      <c r="N18" s="603"/>
      <c r="O18" s="603"/>
      <c r="P18" s="603"/>
      <c r="Q18" s="603"/>
      <c r="R18" s="603"/>
      <c r="S18" s="603"/>
      <c r="T18" s="603"/>
      <c r="U18" s="603"/>
      <c r="V18" s="603"/>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x14ac:dyDescent="0.25">
      <c r="A19" s="541" t="s">
        <v>30</v>
      </c>
      <c r="B19" s="541"/>
      <c r="C19" s="57">
        <f>SUMIF(C12:C17,"=x",$K12:$K17)</f>
        <v>9</v>
      </c>
      <c r="D19" s="39">
        <f>SUMIF(D12:D17,"=x",$K12:$K17)</f>
        <v>6</v>
      </c>
      <c r="E19" s="39">
        <f>SUMIF(E12:E17,"=x",$K12:$K17)</f>
        <v>2</v>
      </c>
      <c r="F19" s="39">
        <f>SUMIF(F12:F17,"=x",$K12:$K17)</f>
        <v>0</v>
      </c>
      <c r="G19" s="542">
        <f t="shared" si="0"/>
        <v>17</v>
      </c>
      <c r="H19" s="542"/>
      <c r="I19" s="542"/>
      <c r="J19" s="542"/>
      <c r="K19" s="542"/>
      <c r="L19" s="542"/>
      <c r="M19" s="605"/>
      <c r="N19" s="605"/>
      <c r="O19" s="605"/>
      <c r="P19" s="605"/>
      <c r="Q19" s="605"/>
      <c r="R19" s="605"/>
      <c r="S19" s="605"/>
      <c r="T19" s="605"/>
      <c r="U19" s="605"/>
      <c r="V19" s="605"/>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x14ac:dyDescent="0.25">
      <c r="A20" s="543" t="s">
        <v>31</v>
      </c>
      <c r="B20" s="543"/>
      <c r="C20" s="58">
        <f>SUMPRODUCT(--(C12:C17="x"),--($L12:$L17="K"))</f>
        <v>2</v>
      </c>
      <c r="D20" s="43">
        <f>SUMPRODUCT(--(D12:D17="x"),--($L12:$L17="K"))</f>
        <v>0</v>
      </c>
      <c r="E20" s="43">
        <f>SUMPRODUCT(--(E12:E17="x"),--($L12:$L17="K"))</f>
        <v>1</v>
      </c>
      <c r="F20" s="43">
        <f>SUMPRODUCT(--(F$5:F$7="x"),--($L$5:$L$7="K"))</f>
        <v>0</v>
      </c>
      <c r="G20" s="544">
        <f t="shared" si="0"/>
        <v>3</v>
      </c>
      <c r="H20" s="544"/>
      <c r="I20" s="544"/>
      <c r="J20" s="544"/>
      <c r="K20" s="544"/>
      <c r="L20" s="544"/>
      <c r="M20" s="607"/>
      <c r="N20" s="607"/>
      <c r="O20" s="607"/>
      <c r="P20" s="607"/>
      <c r="Q20" s="607"/>
      <c r="R20" s="607"/>
      <c r="S20" s="607"/>
      <c r="T20" s="607"/>
      <c r="U20" s="607"/>
      <c r="V20" s="607"/>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5" customHeight="1" x14ac:dyDescent="0.25">
      <c r="A21" s="551" t="s">
        <v>72</v>
      </c>
      <c r="B21" s="551"/>
      <c r="C21" s="121">
        <f t="shared" ref="C21:F23" si="1">SUM(C8,C18)</f>
        <v>13</v>
      </c>
      <c r="D21" s="122">
        <f t="shared" si="1"/>
        <v>3</v>
      </c>
      <c r="E21" s="122">
        <f t="shared" si="1"/>
        <v>2</v>
      </c>
      <c r="F21" s="123">
        <f t="shared" si="1"/>
        <v>0</v>
      </c>
      <c r="G21" s="552">
        <f t="shared" si="0"/>
        <v>18</v>
      </c>
      <c r="H21" s="552"/>
      <c r="I21" s="552"/>
      <c r="J21" s="552"/>
      <c r="K21" s="552"/>
      <c r="L21" s="552"/>
      <c r="M21" s="608"/>
      <c r="N21" s="608"/>
      <c r="O21" s="608"/>
      <c r="P21" s="608"/>
      <c r="Q21" s="608"/>
      <c r="R21" s="608"/>
      <c r="S21" s="608"/>
      <c r="T21" s="608"/>
      <c r="U21" s="608"/>
      <c r="V21" s="608"/>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5" customHeight="1" x14ac:dyDescent="0.25">
      <c r="A22" s="554" t="s">
        <v>73</v>
      </c>
      <c r="B22" s="554"/>
      <c r="C22" s="125">
        <f t="shared" si="1"/>
        <v>20</v>
      </c>
      <c r="D22" s="126">
        <f t="shared" si="1"/>
        <v>6</v>
      </c>
      <c r="E22" s="126">
        <f t="shared" si="1"/>
        <v>2</v>
      </c>
      <c r="F22" s="127">
        <f t="shared" si="1"/>
        <v>0</v>
      </c>
      <c r="G22" s="555">
        <f t="shared" si="0"/>
        <v>28</v>
      </c>
      <c r="H22" s="555"/>
      <c r="I22" s="555"/>
      <c r="J22" s="555"/>
      <c r="K22" s="555"/>
      <c r="L22" s="555"/>
      <c r="M22" s="609"/>
      <c r="N22" s="609"/>
      <c r="O22" s="609"/>
      <c r="P22" s="609"/>
      <c r="Q22" s="609"/>
      <c r="R22" s="609"/>
      <c r="S22" s="609"/>
      <c r="T22" s="609"/>
      <c r="U22" s="609"/>
      <c r="V22" s="609"/>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5" customHeight="1" x14ac:dyDescent="0.25">
      <c r="A23" s="556" t="s">
        <v>74</v>
      </c>
      <c r="B23" s="556"/>
      <c r="C23" s="129">
        <f t="shared" si="1"/>
        <v>2</v>
      </c>
      <c r="D23" s="130">
        <f t="shared" si="1"/>
        <v>0</v>
      </c>
      <c r="E23" s="130">
        <f t="shared" si="1"/>
        <v>1</v>
      </c>
      <c r="F23" s="131">
        <f t="shared" si="1"/>
        <v>0</v>
      </c>
      <c r="G23" s="557">
        <f t="shared" si="0"/>
        <v>3</v>
      </c>
      <c r="H23" s="557"/>
      <c r="I23" s="557"/>
      <c r="J23" s="557"/>
      <c r="K23" s="557"/>
      <c r="L23" s="557"/>
      <c r="M23" s="610"/>
      <c r="N23" s="610"/>
      <c r="O23" s="610"/>
      <c r="P23" s="610"/>
      <c r="Q23" s="610"/>
      <c r="R23" s="610"/>
      <c r="S23" s="610"/>
      <c r="T23" s="610"/>
      <c r="U23" s="610"/>
      <c r="V23" s="610"/>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20.100000000000001" customHeight="1" x14ac:dyDescent="0.25">
      <c r="A24" s="533" t="s">
        <v>284</v>
      </c>
      <c r="B24" s="533"/>
      <c r="C24" s="534"/>
      <c r="D24" s="534"/>
      <c r="E24" s="534"/>
      <c r="F24" s="534"/>
      <c r="G24" s="535"/>
      <c r="H24" s="535"/>
      <c r="I24" s="535"/>
      <c r="J24" s="535"/>
      <c r="K24" s="535"/>
      <c r="L24" s="535"/>
      <c r="M24" s="611"/>
      <c r="N24" s="611"/>
      <c r="O24" s="611"/>
      <c r="P24" s="611"/>
      <c r="Q24" s="611"/>
      <c r="R24" s="611"/>
      <c r="S24" s="611"/>
      <c r="T24" s="611"/>
      <c r="U24" s="611"/>
      <c r="V24" s="611"/>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3.5" customHeight="1" x14ac:dyDescent="0.25">
      <c r="A25" s="350"/>
      <c r="B25" s="13" t="s">
        <v>491</v>
      </c>
      <c r="C25" s="14"/>
      <c r="D25" s="70"/>
      <c r="E25" s="70"/>
      <c r="F25" s="70"/>
      <c r="G25" s="14"/>
      <c r="H25" s="70"/>
      <c r="I25" s="70"/>
      <c r="J25" s="70"/>
      <c r="K25" s="70"/>
      <c r="L25" s="16"/>
      <c r="M25" s="611"/>
      <c r="N25" s="611"/>
      <c r="O25" s="611"/>
      <c r="P25" s="611"/>
      <c r="Q25" s="611"/>
      <c r="R25" s="611"/>
      <c r="S25" s="611"/>
      <c r="T25" s="611"/>
      <c r="U25" s="611"/>
      <c r="V25" s="611"/>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x14ac:dyDescent="0.3">
      <c r="A26" s="518" t="s">
        <v>285</v>
      </c>
      <c r="B26" s="519" t="s">
        <v>286</v>
      </c>
      <c r="C26" s="152" t="s">
        <v>18</v>
      </c>
      <c r="D26" s="21"/>
      <c r="E26" s="21"/>
      <c r="F26" s="21"/>
      <c r="G26" s="20"/>
      <c r="H26" s="22"/>
      <c r="I26" s="22">
        <v>3</v>
      </c>
      <c r="J26" s="23"/>
      <c r="K26" s="24">
        <v>5</v>
      </c>
      <c r="L26" s="24" t="s">
        <v>24</v>
      </c>
      <c r="M26" s="270"/>
      <c r="N26" s="148"/>
      <c r="O26" s="263" t="s">
        <v>27</v>
      </c>
      <c r="P26" s="28"/>
      <c r="Q26" s="148"/>
      <c r="R26" s="265"/>
      <c r="S26" s="411"/>
      <c r="T26" s="412"/>
      <c r="U26" s="265"/>
      <c r="V26" s="415" t="s">
        <v>287</v>
      </c>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x14ac:dyDescent="0.3">
      <c r="A27" s="518" t="s">
        <v>299</v>
      </c>
      <c r="B27" s="520" t="s">
        <v>300</v>
      </c>
      <c r="C27" s="30"/>
      <c r="D27" s="21" t="s">
        <v>18</v>
      </c>
      <c r="E27" s="21"/>
      <c r="F27" s="21"/>
      <c r="G27" s="20"/>
      <c r="H27" s="22"/>
      <c r="I27" s="22">
        <v>3</v>
      </c>
      <c r="J27" s="23"/>
      <c r="K27" s="24">
        <v>5</v>
      </c>
      <c r="L27" s="24" t="s">
        <v>24</v>
      </c>
      <c r="M27" s="270"/>
      <c r="N27" s="148"/>
      <c r="O27" s="263" t="s">
        <v>27</v>
      </c>
      <c r="P27" s="28"/>
      <c r="Q27" s="148"/>
      <c r="R27" s="265"/>
      <c r="S27" s="411"/>
      <c r="T27" s="412"/>
      <c r="U27" s="265"/>
      <c r="V27" s="415" t="s">
        <v>301</v>
      </c>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x14ac:dyDescent="0.3">
      <c r="A28" s="518" t="s">
        <v>312</v>
      </c>
      <c r="B28" s="520" t="s">
        <v>81</v>
      </c>
      <c r="C28" s="30"/>
      <c r="D28" s="21"/>
      <c r="E28" s="21" t="s">
        <v>18</v>
      </c>
      <c r="F28" s="21"/>
      <c r="G28" s="20"/>
      <c r="H28" s="22">
        <v>1</v>
      </c>
      <c r="I28" s="22"/>
      <c r="J28" s="23"/>
      <c r="K28" s="24">
        <v>4</v>
      </c>
      <c r="L28" s="24" t="s">
        <v>24</v>
      </c>
      <c r="M28" s="137" t="s">
        <v>446</v>
      </c>
      <c r="N28" s="142" t="str">
        <f>A17</f>
        <v>mamgy1ub17gm</v>
      </c>
      <c r="O28" s="273" t="str">
        <f>B17</f>
        <v>Advanced Methodology I. PR</v>
      </c>
      <c r="P28" s="28"/>
      <c r="Q28" s="148"/>
      <c r="R28" s="265"/>
      <c r="S28" s="411"/>
      <c r="T28" s="412"/>
      <c r="U28" s="265"/>
      <c r="V28" s="415" t="s">
        <v>293</v>
      </c>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x14ac:dyDescent="0.25">
      <c r="A29" s="538" t="s">
        <v>29</v>
      </c>
      <c r="B29" s="538"/>
      <c r="C29" s="56">
        <f>SUMIF(C26:C28,"=x",$G26:$G28)+SUMIF(C26:C28,"=x",$H26:$H28)+SUMIF(C26:C28,"=x",$I26:$I28)</f>
        <v>3</v>
      </c>
      <c r="D29" s="35">
        <f>SUMIF(D26:D28,"=x",$G26:$G28)+SUMIF(D26:D28,"=x",$H26:$H28)+SUMIF(D26:D28,"=x",$I26:$I28)</f>
        <v>3</v>
      </c>
      <c r="E29" s="35">
        <f>SUMIF(E26:E28,"=x",$G26:$G28)+SUMIF(E26:E28,"=x",$H26:$H28)+SUMIF(E26:E28,"=x",$I26:$I28)</f>
        <v>1</v>
      </c>
      <c r="F29" s="35">
        <f>SUMIF(F26:F27,"=x",$G26:$G27)+SUMIF(F26:F27,"=x",$H26:$H27)+SUMIF(F26:F27,"=x",$I26:$I27)</f>
        <v>0</v>
      </c>
      <c r="G29" s="539">
        <f>SUM(C29:F29)</f>
        <v>7</v>
      </c>
      <c r="H29" s="539"/>
      <c r="I29" s="539"/>
      <c r="J29" s="539"/>
      <c r="K29" s="539"/>
      <c r="L29" s="539"/>
      <c r="M29" s="603"/>
      <c r="N29" s="603"/>
      <c r="O29" s="603"/>
      <c r="P29" s="603"/>
      <c r="Q29" s="603"/>
      <c r="R29" s="603"/>
      <c r="S29" s="603"/>
      <c r="T29" s="603"/>
      <c r="U29" s="603"/>
      <c r="V29" s="603"/>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x14ac:dyDescent="0.25">
      <c r="A30" s="541" t="s">
        <v>30</v>
      </c>
      <c r="B30" s="541"/>
      <c r="C30" s="57">
        <f>SUMIF(C26:C28,"=x",$K26:$K28)</f>
        <v>5</v>
      </c>
      <c r="D30" s="39">
        <f>SUMIF(D26:D28,"=x",$K26:$K28)</f>
        <v>5</v>
      </c>
      <c r="E30" s="39">
        <f>SUMIF(E26:E28,"=x",$K26:$K28)</f>
        <v>4</v>
      </c>
      <c r="F30" s="39">
        <f>SUMIF(F26:F27,"=x",$K26:$K27)</f>
        <v>0</v>
      </c>
      <c r="G30" s="542">
        <f>SUM(C30:F30)</f>
        <v>14</v>
      </c>
      <c r="H30" s="542"/>
      <c r="I30" s="542"/>
      <c r="J30" s="542"/>
      <c r="K30" s="542"/>
      <c r="L30" s="542"/>
      <c r="M30" s="605"/>
      <c r="N30" s="605"/>
      <c r="O30" s="605"/>
      <c r="P30" s="605"/>
      <c r="Q30" s="605"/>
      <c r="R30" s="605"/>
      <c r="S30" s="605"/>
      <c r="T30" s="605"/>
      <c r="U30" s="605"/>
      <c r="V30" s="605"/>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x14ac:dyDescent="0.25">
      <c r="A31" s="543" t="s">
        <v>31</v>
      </c>
      <c r="B31" s="543"/>
      <c r="C31" s="58">
        <f>SUMPRODUCT(--(C26:C28="x"),--($L26:$L28="K"))</f>
        <v>0</v>
      </c>
      <c r="D31" s="43">
        <f>SUMPRODUCT(--(D26:D28="x"),--($L26:$L28="K"))</f>
        <v>0</v>
      </c>
      <c r="E31" s="43">
        <f>SUMPRODUCT(--(E26:E28="x"),--($L26:$L28="K"))</f>
        <v>0</v>
      </c>
      <c r="F31" s="43">
        <f>SUMPRODUCT(--(F26:F27="x"),--($L26:$L27="K"))</f>
        <v>0</v>
      </c>
      <c r="G31" s="544">
        <f>SUM(C31:F31)</f>
        <v>0</v>
      </c>
      <c r="H31" s="544"/>
      <c r="I31" s="544"/>
      <c r="J31" s="544"/>
      <c r="K31" s="544"/>
      <c r="L31" s="544"/>
      <c r="M31" s="607"/>
      <c r="N31" s="607"/>
      <c r="O31" s="607"/>
      <c r="P31" s="607"/>
      <c r="Q31" s="607"/>
      <c r="R31" s="607"/>
      <c r="S31" s="607"/>
      <c r="T31" s="607"/>
      <c r="U31" s="607"/>
      <c r="V31" s="607"/>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28.5" customHeight="1" x14ac:dyDescent="0.25">
      <c r="A32"/>
      <c r="B32" s="145" t="s">
        <v>490</v>
      </c>
      <c r="C32" s="562"/>
      <c r="D32" s="562"/>
      <c r="E32" s="562"/>
      <c r="F32" s="562"/>
      <c r="G32" s="562"/>
      <c r="H32" s="562"/>
      <c r="I32" s="562"/>
      <c r="J32" s="562"/>
      <c r="K32" s="562"/>
      <c r="L32" s="562"/>
      <c r="M32" s="562"/>
      <c r="N32" s="562"/>
      <c r="O32" s="562"/>
      <c r="P32" s="146"/>
      <c r="Q32" s="146"/>
      <c r="R32" s="146"/>
      <c r="S32" s="146"/>
      <c r="T32" s="146"/>
      <c r="U32" s="146"/>
      <c r="V32" s="147"/>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x14ac:dyDescent="0.3">
      <c r="A33" s="521" t="s">
        <v>288</v>
      </c>
      <c r="B33" s="522" t="s">
        <v>289</v>
      </c>
      <c r="C33" s="30"/>
      <c r="D33" s="21" t="s">
        <v>18</v>
      </c>
      <c r="E33" s="21"/>
      <c r="F33" s="21"/>
      <c r="G33" s="20">
        <v>2</v>
      </c>
      <c r="H33" s="22"/>
      <c r="I33" s="22"/>
      <c r="J33" s="23"/>
      <c r="K33" s="24">
        <v>2</v>
      </c>
      <c r="L33" s="24" t="s">
        <v>35</v>
      </c>
      <c r="M33" s="270"/>
      <c r="N33" s="148"/>
      <c r="O33" s="263" t="s">
        <v>27</v>
      </c>
      <c r="P33" s="28"/>
      <c r="Q33" s="148"/>
      <c r="R33" s="265"/>
      <c r="S33" s="411"/>
      <c r="T33" s="412"/>
      <c r="U33" s="265"/>
      <c r="V33" s="415" t="s">
        <v>290</v>
      </c>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x14ac:dyDescent="0.3">
      <c r="A34" s="521" t="s">
        <v>291</v>
      </c>
      <c r="B34" s="522" t="s">
        <v>292</v>
      </c>
      <c r="C34" s="30"/>
      <c r="D34" s="21" t="s">
        <v>18</v>
      </c>
      <c r="E34" s="21"/>
      <c r="F34" s="21"/>
      <c r="G34" s="20">
        <v>2</v>
      </c>
      <c r="H34" s="22"/>
      <c r="I34" s="22"/>
      <c r="J34" s="23"/>
      <c r="K34" s="24">
        <v>2</v>
      </c>
      <c r="L34" s="24" t="s">
        <v>35</v>
      </c>
      <c r="M34" s="270"/>
      <c r="N34" s="148"/>
      <c r="O34" s="263" t="s">
        <v>27</v>
      </c>
      <c r="P34" s="28"/>
      <c r="Q34" s="148"/>
      <c r="R34" s="265"/>
      <c r="S34" s="411"/>
      <c r="T34" s="412"/>
      <c r="U34" s="265"/>
      <c r="V34" s="415" t="s">
        <v>293</v>
      </c>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3">
      <c r="A35" s="521" t="s">
        <v>294</v>
      </c>
      <c r="B35" s="522" t="s">
        <v>295</v>
      </c>
      <c r="C35" s="30"/>
      <c r="D35" s="21" t="s">
        <v>18</v>
      </c>
      <c r="E35" s="21"/>
      <c r="F35" s="21"/>
      <c r="G35" s="20">
        <v>2</v>
      </c>
      <c r="H35" s="22"/>
      <c r="I35" s="22"/>
      <c r="J35" s="23"/>
      <c r="K35" s="24">
        <v>2</v>
      </c>
      <c r="L35" s="24" t="s">
        <v>35</v>
      </c>
      <c r="M35" s="270"/>
      <c r="N35" s="148"/>
      <c r="O35" s="263" t="s">
        <v>27</v>
      </c>
      <c r="P35" s="28"/>
      <c r="Q35" s="148"/>
      <c r="R35" s="265"/>
      <c r="S35" s="411"/>
      <c r="T35" s="412"/>
      <c r="U35" s="265"/>
      <c r="V35" s="415" t="s">
        <v>296</v>
      </c>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3">
      <c r="A36" s="521" t="s">
        <v>297</v>
      </c>
      <c r="B36" s="522" t="s">
        <v>298</v>
      </c>
      <c r="C36" s="30"/>
      <c r="D36" s="21" t="s">
        <v>18</v>
      </c>
      <c r="E36" s="21"/>
      <c r="F36" s="21"/>
      <c r="G36" s="20">
        <v>4</v>
      </c>
      <c r="H36" s="22"/>
      <c r="I36" s="22"/>
      <c r="J36" s="23"/>
      <c r="K36" s="24">
        <v>4</v>
      </c>
      <c r="L36" s="24" t="s">
        <v>35</v>
      </c>
      <c r="M36" s="270"/>
      <c r="N36" s="148"/>
      <c r="O36" s="263" t="s">
        <v>27</v>
      </c>
      <c r="P36" s="28"/>
      <c r="Q36" s="148"/>
      <c r="R36" s="265"/>
      <c r="S36" s="411"/>
      <c r="T36" s="412"/>
      <c r="U36" s="265"/>
      <c r="V36" s="416" t="s">
        <v>290</v>
      </c>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x14ac:dyDescent="0.3">
      <c r="A37" s="521" t="s">
        <v>302</v>
      </c>
      <c r="B37" s="522" t="s">
        <v>303</v>
      </c>
      <c r="C37" s="30"/>
      <c r="D37" s="21"/>
      <c r="E37" s="21" t="s">
        <v>18</v>
      </c>
      <c r="F37" s="21"/>
      <c r="G37" s="20">
        <v>2</v>
      </c>
      <c r="H37" s="22"/>
      <c r="I37" s="22"/>
      <c r="J37" s="23"/>
      <c r="K37" s="24">
        <v>2</v>
      </c>
      <c r="L37" s="24" t="s">
        <v>35</v>
      </c>
      <c r="M37" s="270"/>
      <c r="N37" s="148"/>
      <c r="O37" s="263" t="s">
        <v>27</v>
      </c>
      <c r="P37" s="28"/>
      <c r="Q37" s="148"/>
      <c r="R37" s="265"/>
      <c r="S37" s="411"/>
      <c r="T37" s="412"/>
      <c r="U37" s="265"/>
      <c r="V37" s="415" t="s">
        <v>271</v>
      </c>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x14ac:dyDescent="0.3">
      <c r="A38" s="521" t="s">
        <v>304</v>
      </c>
      <c r="B38" s="522" t="s">
        <v>305</v>
      </c>
      <c r="C38" s="30"/>
      <c r="D38" s="21"/>
      <c r="E38" s="21" t="s">
        <v>18</v>
      </c>
      <c r="F38" s="21"/>
      <c r="G38" s="20"/>
      <c r="H38" s="22">
        <v>2</v>
      </c>
      <c r="I38" s="22"/>
      <c r="J38" s="23"/>
      <c r="K38" s="24">
        <v>3</v>
      </c>
      <c r="L38" s="24" t="s">
        <v>24</v>
      </c>
      <c r="M38" s="270"/>
      <c r="N38" s="148"/>
      <c r="O38" s="263" t="s">
        <v>27</v>
      </c>
      <c r="P38" s="28"/>
      <c r="Q38" s="148"/>
      <c r="R38" s="265"/>
      <c r="S38" s="411"/>
      <c r="T38" s="412"/>
      <c r="U38" s="265"/>
      <c r="V38" s="415" t="s">
        <v>306</v>
      </c>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x14ac:dyDescent="0.3">
      <c r="A39" s="521" t="s">
        <v>307</v>
      </c>
      <c r="B39" s="522" t="s">
        <v>308</v>
      </c>
      <c r="C39" s="30"/>
      <c r="D39" s="21"/>
      <c r="E39" s="21" t="s">
        <v>18</v>
      </c>
      <c r="F39" s="21"/>
      <c r="G39" s="20">
        <v>2</v>
      </c>
      <c r="H39" s="417"/>
      <c r="I39" s="22"/>
      <c r="J39" s="23"/>
      <c r="K39" s="24">
        <v>2</v>
      </c>
      <c r="L39" s="24" t="s">
        <v>35</v>
      </c>
      <c r="M39" s="270"/>
      <c r="N39" s="148"/>
      <c r="O39" s="263" t="s">
        <v>27</v>
      </c>
      <c r="P39" s="28"/>
      <c r="Q39" s="148"/>
      <c r="R39" s="265"/>
      <c r="S39" s="411"/>
      <c r="T39" s="412"/>
      <c r="U39" s="265"/>
      <c r="V39" s="415" t="s">
        <v>309</v>
      </c>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x14ac:dyDescent="0.3">
      <c r="A40" s="521" t="s">
        <v>310</v>
      </c>
      <c r="B40" s="522" t="s">
        <v>311</v>
      </c>
      <c r="C40" s="30"/>
      <c r="D40" s="21"/>
      <c r="E40" s="21" t="s">
        <v>18</v>
      </c>
      <c r="F40" s="21"/>
      <c r="G40" s="20">
        <v>2</v>
      </c>
      <c r="H40" s="22"/>
      <c r="I40" s="22"/>
      <c r="J40" s="23"/>
      <c r="K40" s="24">
        <v>2</v>
      </c>
      <c r="L40" s="24" t="s">
        <v>35</v>
      </c>
      <c r="M40" s="270"/>
      <c r="N40" s="148"/>
      <c r="O40" s="263" t="s">
        <v>27</v>
      </c>
      <c r="P40" s="28"/>
      <c r="Q40" s="148"/>
      <c r="R40" s="265"/>
      <c r="S40" s="411"/>
      <c r="T40" s="412"/>
      <c r="U40" s="265"/>
      <c r="V40" s="415" t="s">
        <v>271</v>
      </c>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x14ac:dyDescent="0.3">
      <c r="A41" s="162" t="s">
        <v>313</v>
      </c>
      <c r="B41" s="19" t="s">
        <v>314</v>
      </c>
      <c r="C41" s="30" t="s">
        <v>18</v>
      </c>
      <c r="D41" s="159"/>
      <c r="E41" s="21"/>
      <c r="F41" s="156"/>
      <c r="G41" s="20">
        <v>2</v>
      </c>
      <c r="H41" s="22"/>
      <c r="I41" s="159"/>
      <c r="J41" s="159"/>
      <c r="K41" s="24">
        <v>2</v>
      </c>
      <c r="L41" s="24" t="s">
        <v>35</v>
      </c>
      <c r="M41" s="270"/>
      <c r="N41" s="148"/>
      <c r="O41" s="263" t="s">
        <v>27</v>
      </c>
      <c r="P41" s="28"/>
      <c r="Q41" s="148"/>
      <c r="R41" s="265"/>
      <c r="S41" s="411"/>
      <c r="T41" s="412"/>
      <c r="U41" s="265"/>
      <c r="V41" s="415" t="s">
        <v>296</v>
      </c>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x14ac:dyDescent="0.3">
      <c r="A42" s="162" t="s">
        <v>315</v>
      </c>
      <c r="B42" s="19" t="s">
        <v>316</v>
      </c>
      <c r="C42" s="30"/>
      <c r="D42" s="12"/>
      <c r="E42" s="21" t="s">
        <v>18</v>
      </c>
      <c r="F42" s="156"/>
      <c r="G42" s="20">
        <v>1</v>
      </c>
      <c r="H42" s="22"/>
      <c r="I42" s="159"/>
      <c r="J42" s="159"/>
      <c r="K42" s="24">
        <v>1</v>
      </c>
      <c r="L42" s="24" t="s">
        <v>35</v>
      </c>
      <c r="M42" s="270"/>
      <c r="N42" s="148"/>
      <c r="O42" s="263" t="s">
        <v>27</v>
      </c>
      <c r="P42" s="28"/>
      <c r="Q42" s="148"/>
      <c r="R42" s="265"/>
      <c r="S42" s="411"/>
      <c r="T42" s="412"/>
      <c r="U42" s="265"/>
      <c r="V42" s="415" t="s">
        <v>290</v>
      </c>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x14ac:dyDescent="0.3">
      <c r="A43" s="162" t="s">
        <v>322</v>
      </c>
      <c r="B43" s="19" t="s">
        <v>323</v>
      </c>
      <c r="C43" s="20"/>
      <c r="D43" s="21" t="s">
        <v>18</v>
      </c>
      <c r="E43" s="159"/>
      <c r="F43" s="156"/>
      <c r="G43" s="20">
        <v>2</v>
      </c>
      <c r="H43" s="22"/>
      <c r="I43" s="159"/>
      <c r="J43" s="159"/>
      <c r="K43" s="24">
        <v>2</v>
      </c>
      <c r="L43" s="24" t="s">
        <v>35</v>
      </c>
      <c r="M43" s="270"/>
      <c r="N43" s="148"/>
      <c r="O43" s="263" t="s">
        <v>27</v>
      </c>
      <c r="P43" s="28"/>
      <c r="Q43" s="148"/>
      <c r="R43" s="265"/>
      <c r="S43" s="411"/>
      <c r="T43" s="412"/>
      <c r="U43" s="265"/>
      <c r="V43" s="415" t="s">
        <v>293</v>
      </c>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x14ac:dyDescent="0.3">
      <c r="A44" s="162" t="s">
        <v>324</v>
      </c>
      <c r="B44" s="19" t="s">
        <v>325</v>
      </c>
      <c r="C44" s="20" t="s">
        <v>18</v>
      </c>
      <c r="D44" s="159"/>
      <c r="E44" s="21"/>
      <c r="F44" s="156"/>
      <c r="G44" s="20">
        <v>2</v>
      </c>
      <c r="H44" s="22"/>
      <c r="I44" s="159"/>
      <c r="J44" s="159"/>
      <c r="K44" s="24">
        <v>2</v>
      </c>
      <c r="L44" s="24" t="s">
        <v>35</v>
      </c>
      <c r="M44" s="270"/>
      <c r="N44" s="148"/>
      <c r="O44" s="263" t="s">
        <v>27</v>
      </c>
      <c r="P44" s="28"/>
      <c r="Q44" s="148"/>
      <c r="R44" s="265"/>
      <c r="S44" s="411"/>
      <c r="T44" s="412"/>
      <c r="U44" s="265"/>
      <c r="V44" s="415" t="s">
        <v>326</v>
      </c>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x14ac:dyDescent="0.3">
      <c r="A45" s="162" t="s">
        <v>341</v>
      </c>
      <c r="B45" s="19" t="s">
        <v>342</v>
      </c>
      <c r="C45" s="30"/>
      <c r="D45" s="21" t="s">
        <v>18</v>
      </c>
      <c r="E45" s="159"/>
      <c r="F45" s="156"/>
      <c r="G45" s="20">
        <v>2</v>
      </c>
      <c r="H45" s="22"/>
      <c r="I45" s="159"/>
      <c r="J45" s="159"/>
      <c r="K45" s="24">
        <v>2</v>
      </c>
      <c r="L45" s="24" t="s">
        <v>35</v>
      </c>
      <c r="M45" s="270"/>
      <c r="N45" s="418"/>
      <c r="O45" s="273"/>
      <c r="P45" s="28"/>
      <c r="Q45" s="419"/>
      <c r="R45" s="420"/>
      <c r="S45" s="421"/>
      <c r="T45" s="412"/>
      <c r="U45" s="265"/>
      <c r="V45" s="415" t="s">
        <v>306</v>
      </c>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x14ac:dyDescent="0.3">
      <c r="A46" s="162" t="s">
        <v>359</v>
      </c>
      <c r="B46" s="19" t="s">
        <v>360</v>
      </c>
      <c r="C46" s="30"/>
      <c r="D46" s="21" t="s">
        <v>18</v>
      </c>
      <c r="E46" s="159"/>
      <c r="F46" s="156"/>
      <c r="G46" s="20"/>
      <c r="H46" s="22"/>
      <c r="I46" s="22">
        <v>2</v>
      </c>
      <c r="J46" s="159"/>
      <c r="K46" s="24">
        <v>3</v>
      </c>
      <c r="L46" s="24" t="s">
        <v>24</v>
      </c>
      <c r="M46" s="270"/>
      <c r="N46" s="148"/>
      <c r="O46" s="263" t="s">
        <v>27</v>
      </c>
      <c r="P46" s="28"/>
      <c r="Q46" s="148"/>
      <c r="R46" s="265"/>
      <c r="S46" s="411"/>
      <c r="T46" s="412"/>
      <c r="U46" s="265"/>
      <c r="V46" s="415" t="s">
        <v>293</v>
      </c>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s="178" customFormat="1" x14ac:dyDescent="0.25">
      <c r="A47" s="426"/>
      <c r="B47" s="172" t="s">
        <v>148</v>
      </c>
      <c r="C47" s="173">
        <f>SUMIF(C33:C46,"=x",$K33:$K46)</f>
        <v>4</v>
      </c>
      <c r="D47" s="173">
        <f>SUMIF(D33:D46,"=x",$K33:$K46)</f>
        <v>17</v>
      </c>
      <c r="E47" s="173">
        <f>SUMIF(E33:E46,"=x",$K33:$K46)</f>
        <v>10</v>
      </c>
      <c r="F47" s="173">
        <f>SUMIF(F33:F46,"=x",$K33:$K46)</f>
        <v>0</v>
      </c>
      <c r="G47" s="563">
        <f>SUM(C47:F47)</f>
        <v>31</v>
      </c>
      <c r="H47" s="563"/>
      <c r="I47" s="563"/>
      <c r="J47" s="563"/>
      <c r="K47" s="563"/>
      <c r="L47" s="563"/>
      <c r="M47" s="612"/>
      <c r="N47" s="612"/>
      <c r="O47" s="612"/>
      <c r="P47" s="612"/>
      <c r="Q47" s="612"/>
      <c r="R47" s="612"/>
      <c r="S47" s="612"/>
      <c r="T47" s="612"/>
      <c r="U47" s="612"/>
      <c r="V47" s="612"/>
    </row>
    <row r="48" spans="1:256" s="17" customFormat="1" ht="13.5" customHeight="1" x14ac:dyDescent="0.25">
      <c r="A48" s="350"/>
      <c r="B48" s="180" t="s">
        <v>149</v>
      </c>
      <c r="C48" s="181"/>
      <c r="D48" s="182">
        <v>10</v>
      </c>
      <c r="E48" s="182">
        <v>9</v>
      </c>
      <c r="F48" s="183"/>
      <c r="G48" s="564">
        <f>SUM(C48:F48)</f>
        <v>19</v>
      </c>
      <c r="H48" s="564"/>
      <c r="I48" s="564"/>
      <c r="J48" s="564"/>
      <c r="K48" s="564"/>
      <c r="L48" s="564"/>
      <c r="M48" s="593"/>
      <c r="N48" s="593"/>
      <c r="O48" s="593"/>
      <c r="P48" s="593"/>
      <c r="Q48" s="593"/>
      <c r="R48" s="593"/>
      <c r="S48" s="593"/>
      <c r="T48" s="593"/>
      <c r="U48" s="593"/>
      <c r="V48" s="593"/>
    </row>
    <row r="49" spans="1:256" ht="28.5" customHeight="1" x14ac:dyDescent="0.25">
      <c r="A49"/>
      <c r="B49" s="145" t="s">
        <v>492</v>
      </c>
      <c r="C49" s="562" t="s">
        <v>494</v>
      </c>
      <c r="D49" s="562"/>
      <c r="E49" s="562"/>
      <c r="F49" s="562"/>
      <c r="G49" s="562"/>
      <c r="H49" s="562"/>
      <c r="I49" s="562"/>
      <c r="J49" s="562"/>
      <c r="K49" s="562"/>
      <c r="L49" s="562"/>
      <c r="M49" s="562"/>
      <c r="N49" s="562"/>
      <c r="O49" s="562"/>
      <c r="P49" s="146"/>
      <c r="Q49" s="146"/>
      <c r="R49" s="146"/>
      <c r="S49" s="146"/>
      <c r="T49" s="146"/>
      <c r="U49" s="146"/>
      <c r="V49" s="147"/>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x14ac:dyDescent="0.3">
      <c r="A50" s="523" t="s">
        <v>317</v>
      </c>
      <c r="B50" s="522" t="s">
        <v>318</v>
      </c>
      <c r="C50" s="30"/>
      <c r="D50" s="21" t="s">
        <v>18</v>
      </c>
      <c r="E50" s="159"/>
      <c r="F50" s="156"/>
      <c r="G50" s="20">
        <v>2</v>
      </c>
      <c r="H50" s="22"/>
      <c r="I50" s="159"/>
      <c r="J50" s="159"/>
      <c r="K50" s="24">
        <v>2</v>
      </c>
      <c r="L50" s="24" t="s">
        <v>35</v>
      </c>
      <c r="M50" s="270"/>
      <c r="N50" s="148"/>
      <c r="O50" s="263" t="s">
        <v>27</v>
      </c>
      <c r="P50" s="28"/>
      <c r="Q50" s="148"/>
      <c r="R50" s="265"/>
      <c r="S50" s="411"/>
      <c r="T50" s="412"/>
      <c r="U50" s="265"/>
      <c r="V50" s="415" t="s">
        <v>319</v>
      </c>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x14ac:dyDescent="0.3">
      <c r="A51" s="523" t="s">
        <v>320</v>
      </c>
      <c r="B51" s="522" t="s">
        <v>321</v>
      </c>
      <c r="C51" s="20" t="s">
        <v>18</v>
      </c>
      <c r="D51" s="159"/>
      <c r="E51" s="21"/>
      <c r="F51" s="156"/>
      <c r="G51" s="20">
        <v>2</v>
      </c>
      <c r="H51" s="22"/>
      <c r="I51" s="159"/>
      <c r="J51" s="159"/>
      <c r="K51" s="24">
        <v>2</v>
      </c>
      <c r="L51" s="24" t="s">
        <v>35</v>
      </c>
      <c r="M51" s="270"/>
      <c r="N51" s="148"/>
      <c r="O51" s="263" t="s">
        <v>27</v>
      </c>
      <c r="P51" s="28"/>
      <c r="Q51" s="148"/>
      <c r="R51" s="265"/>
      <c r="S51" s="411"/>
      <c r="T51" s="412"/>
      <c r="U51" s="265"/>
      <c r="V51" s="415" t="s">
        <v>306</v>
      </c>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x14ac:dyDescent="0.3">
      <c r="A52" s="523" t="s">
        <v>327</v>
      </c>
      <c r="B52" s="522" t="s">
        <v>328</v>
      </c>
      <c r="C52" s="30"/>
      <c r="D52" s="21" t="s">
        <v>18</v>
      </c>
      <c r="E52" s="159"/>
      <c r="F52" s="156"/>
      <c r="G52" s="20">
        <v>2</v>
      </c>
      <c r="H52" s="22"/>
      <c r="I52" s="159"/>
      <c r="J52" s="159"/>
      <c r="K52" s="24">
        <v>2</v>
      </c>
      <c r="L52" s="24" t="s">
        <v>35</v>
      </c>
      <c r="M52" s="270"/>
      <c r="N52" s="148"/>
      <c r="O52" s="263" t="s">
        <v>27</v>
      </c>
      <c r="P52" s="28"/>
      <c r="Q52" s="148"/>
      <c r="R52" s="265"/>
      <c r="S52" s="411"/>
      <c r="T52" s="412"/>
      <c r="U52" s="265"/>
      <c r="V52" s="415" t="s">
        <v>301</v>
      </c>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x14ac:dyDescent="0.3">
      <c r="A53" s="523" t="s">
        <v>329</v>
      </c>
      <c r="B53" s="522" t="s">
        <v>330</v>
      </c>
      <c r="C53" s="20"/>
      <c r="D53" s="22" t="s">
        <v>18</v>
      </c>
      <c r="E53" s="159"/>
      <c r="F53" s="156"/>
      <c r="G53" s="20"/>
      <c r="H53" s="22">
        <v>2</v>
      </c>
      <c r="I53" s="159"/>
      <c r="J53" s="159"/>
      <c r="K53" s="24">
        <v>2</v>
      </c>
      <c r="L53" s="24" t="s">
        <v>24</v>
      </c>
      <c r="M53" s="270"/>
      <c r="N53" s="148"/>
      <c r="O53" s="263" t="s">
        <v>27</v>
      </c>
      <c r="P53" s="28"/>
      <c r="Q53" s="148"/>
      <c r="R53" s="265"/>
      <c r="S53" s="411"/>
      <c r="T53" s="412"/>
      <c r="U53" s="265"/>
      <c r="V53" s="415" t="s">
        <v>301</v>
      </c>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x14ac:dyDescent="0.3">
      <c r="A54" s="523" t="s">
        <v>331</v>
      </c>
      <c r="B54" s="522" t="s">
        <v>332</v>
      </c>
      <c r="C54" s="30"/>
      <c r="D54" s="21" t="s">
        <v>18</v>
      </c>
      <c r="E54" s="159"/>
      <c r="F54" s="156"/>
      <c r="G54" s="20">
        <v>1</v>
      </c>
      <c r="H54" s="22"/>
      <c r="I54" s="159"/>
      <c r="J54" s="159"/>
      <c r="K54" s="24">
        <v>1</v>
      </c>
      <c r="L54" s="24" t="s">
        <v>35</v>
      </c>
      <c r="M54" s="270"/>
      <c r="N54" s="148"/>
      <c r="O54" s="263" t="s">
        <v>27</v>
      </c>
      <c r="P54" s="28"/>
      <c r="Q54" s="148"/>
      <c r="R54" s="265"/>
      <c r="S54" s="411"/>
      <c r="T54" s="412"/>
      <c r="U54" s="265"/>
      <c r="V54" s="415" t="s">
        <v>333</v>
      </c>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x14ac:dyDescent="0.3">
      <c r="A55" s="523" t="s">
        <v>334</v>
      </c>
      <c r="B55" s="522" t="s">
        <v>335</v>
      </c>
      <c r="C55" s="30"/>
      <c r="D55" s="21" t="s">
        <v>18</v>
      </c>
      <c r="E55" s="159"/>
      <c r="F55" s="156"/>
      <c r="G55" s="20"/>
      <c r="H55" s="22">
        <v>2</v>
      </c>
      <c r="I55" s="159"/>
      <c r="J55" s="159"/>
      <c r="K55" s="24">
        <v>3</v>
      </c>
      <c r="L55" s="24" t="s">
        <v>24</v>
      </c>
      <c r="M55" s="270"/>
      <c r="N55" s="148"/>
      <c r="O55" s="263" t="s">
        <v>27</v>
      </c>
      <c r="P55" s="28"/>
      <c r="Q55" s="148"/>
      <c r="R55" s="265"/>
      <c r="S55" s="411"/>
      <c r="T55" s="412"/>
      <c r="U55" s="265"/>
      <c r="V55" s="415" t="s">
        <v>333</v>
      </c>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x14ac:dyDescent="0.3">
      <c r="A56" s="523" t="s">
        <v>336</v>
      </c>
      <c r="B56" s="522" t="s">
        <v>337</v>
      </c>
      <c r="C56" s="30"/>
      <c r="D56" s="21" t="s">
        <v>18</v>
      </c>
      <c r="E56" s="159"/>
      <c r="F56" s="156"/>
      <c r="G56" s="20">
        <v>1</v>
      </c>
      <c r="H56" s="22"/>
      <c r="I56" s="159"/>
      <c r="J56" s="159"/>
      <c r="K56" s="24">
        <v>1</v>
      </c>
      <c r="L56" s="24" t="s">
        <v>35</v>
      </c>
      <c r="M56" s="270"/>
      <c r="N56" s="148"/>
      <c r="O56" s="263" t="s">
        <v>27</v>
      </c>
      <c r="P56" s="28"/>
      <c r="Q56" s="148"/>
      <c r="R56" s="265"/>
      <c r="S56" s="411"/>
      <c r="T56" s="412"/>
      <c r="U56" s="265"/>
      <c r="V56" s="415" t="s">
        <v>338</v>
      </c>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x14ac:dyDescent="0.3">
      <c r="A57" s="523" t="s">
        <v>339</v>
      </c>
      <c r="B57" s="522" t="s">
        <v>340</v>
      </c>
      <c r="C57" s="30"/>
      <c r="D57" s="159"/>
      <c r="E57" s="21" t="s">
        <v>18</v>
      </c>
      <c r="F57" s="156"/>
      <c r="G57" s="20"/>
      <c r="H57" s="22">
        <v>2</v>
      </c>
      <c r="I57" s="159"/>
      <c r="J57" s="159"/>
      <c r="K57" s="24">
        <v>3</v>
      </c>
      <c r="L57" s="24" t="s">
        <v>24</v>
      </c>
      <c r="M57" s="270"/>
      <c r="N57" s="148"/>
      <c r="O57" s="263" t="s">
        <v>27</v>
      </c>
      <c r="P57" s="28"/>
      <c r="Q57" s="148"/>
      <c r="R57" s="265"/>
      <c r="S57" s="411"/>
      <c r="T57" s="412"/>
      <c r="U57" s="265"/>
      <c r="V57" s="415" t="s">
        <v>338</v>
      </c>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x14ac:dyDescent="0.3">
      <c r="A58" s="523" t="s">
        <v>343</v>
      </c>
      <c r="B58" s="522" t="s">
        <v>344</v>
      </c>
      <c r="C58" s="30"/>
      <c r="D58" s="159"/>
      <c r="E58" s="21" t="s">
        <v>18</v>
      </c>
      <c r="F58" s="156"/>
      <c r="G58" s="20"/>
      <c r="H58" s="22"/>
      <c r="I58" s="12">
        <v>2</v>
      </c>
      <c r="J58" s="159"/>
      <c r="K58" s="24">
        <v>3</v>
      </c>
      <c r="L58" s="24" t="s">
        <v>24</v>
      </c>
      <c r="M58" s="137" t="s">
        <v>446</v>
      </c>
      <c r="N58" s="422" t="str">
        <f>A57</f>
        <v>nszovenb17gm</v>
      </c>
      <c r="O58" s="86" t="str">
        <f>B57</f>
        <v>Plant Cell and Tissue Culture PR</v>
      </c>
      <c r="P58" s="423"/>
      <c r="Q58" s="419"/>
      <c r="R58" s="424"/>
      <c r="S58" s="421"/>
      <c r="T58" s="422"/>
      <c r="U58" s="86"/>
      <c r="V58" s="415" t="s">
        <v>306</v>
      </c>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x14ac:dyDescent="0.3">
      <c r="A59" s="523" t="s">
        <v>345</v>
      </c>
      <c r="B59" s="522" t="s">
        <v>346</v>
      </c>
      <c r="C59" s="30"/>
      <c r="D59" s="21" t="s">
        <v>18</v>
      </c>
      <c r="E59" s="159"/>
      <c r="F59" s="156"/>
      <c r="G59" s="20"/>
      <c r="H59" s="22">
        <v>2</v>
      </c>
      <c r="I59" s="159"/>
      <c r="J59" s="159"/>
      <c r="K59" s="24">
        <v>3</v>
      </c>
      <c r="L59" s="24" t="s">
        <v>24</v>
      </c>
      <c r="M59" s="270"/>
      <c r="N59" s="26"/>
      <c r="O59" s="27" t="s">
        <v>27</v>
      </c>
      <c r="P59" s="28"/>
      <c r="Q59" s="148"/>
      <c r="R59" s="265"/>
      <c r="S59" s="411"/>
      <c r="T59" s="412"/>
      <c r="U59" s="265"/>
      <c r="V59" s="415" t="s">
        <v>271</v>
      </c>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x14ac:dyDescent="0.3">
      <c r="A60" s="523" t="s">
        <v>347</v>
      </c>
      <c r="B60" s="522" t="s">
        <v>348</v>
      </c>
      <c r="C60" s="20"/>
      <c r="D60" s="159"/>
      <c r="E60" s="22" t="s">
        <v>18</v>
      </c>
      <c r="F60" s="156"/>
      <c r="G60" s="20"/>
      <c r="H60" s="22">
        <v>2</v>
      </c>
      <c r="I60" s="159"/>
      <c r="J60" s="159"/>
      <c r="K60" s="24">
        <v>2</v>
      </c>
      <c r="L60" s="24" t="s">
        <v>24</v>
      </c>
      <c r="M60" s="270"/>
      <c r="N60" s="26"/>
      <c r="O60" s="27" t="s">
        <v>27</v>
      </c>
      <c r="P60" s="28"/>
      <c r="Q60" s="148"/>
      <c r="R60" s="265"/>
      <c r="S60" s="411"/>
      <c r="T60" s="412"/>
      <c r="U60" s="265"/>
      <c r="V60" s="415" t="s">
        <v>326</v>
      </c>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x14ac:dyDescent="0.3">
      <c r="A61" s="523" t="s">
        <v>349</v>
      </c>
      <c r="B61" s="522" t="s">
        <v>350</v>
      </c>
      <c r="C61" s="30"/>
      <c r="D61" s="21" t="s">
        <v>18</v>
      </c>
      <c r="E61" s="159"/>
      <c r="F61" s="156"/>
      <c r="G61" s="20"/>
      <c r="H61" s="22">
        <v>2</v>
      </c>
      <c r="I61" s="159"/>
      <c r="J61" s="159"/>
      <c r="K61" s="24">
        <v>3</v>
      </c>
      <c r="L61" s="24" t="s">
        <v>24</v>
      </c>
      <c r="M61" s="270"/>
      <c r="N61" s="26"/>
      <c r="O61" s="27" t="s">
        <v>27</v>
      </c>
      <c r="P61" s="28"/>
      <c r="Q61" s="148"/>
      <c r="R61" s="265"/>
      <c r="S61" s="411"/>
      <c r="T61" s="412"/>
      <c r="U61" s="265"/>
      <c r="V61" s="415" t="s">
        <v>351</v>
      </c>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x14ac:dyDescent="0.3">
      <c r="A62" s="523" t="s">
        <v>352</v>
      </c>
      <c r="B62" s="522" t="s">
        <v>353</v>
      </c>
      <c r="C62" s="30"/>
      <c r="D62" s="21" t="s">
        <v>18</v>
      </c>
      <c r="E62" s="159"/>
      <c r="F62" s="156"/>
      <c r="G62" s="20"/>
      <c r="H62" s="22">
        <v>2</v>
      </c>
      <c r="I62" s="159"/>
      <c r="J62" s="159"/>
      <c r="K62" s="24">
        <v>3</v>
      </c>
      <c r="L62" s="24" t="s">
        <v>24</v>
      </c>
      <c r="M62" s="270"/>
      <c r="N62" s="26"/>
      <c r="O62" s="27" t="s">
        <v>27</v>
      </c>
      <c r="P62" s="28"/>
      <c r="Q62" s="148"/>
      <c r="R62" s="265"/>
      <c r="S62" s="411"/>
      <c r="T62" s="412"/>
      <c r="U62" s="265"/>
      <c r="V62" s="415" t="s">
        <v>271</v>
      </c>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x14ac:dyDescent="0.3">
      <c r="A63" s="523" t="s">
        <v>354</v>
      </c>
      <c r="B63" s="522" t="s">
        <v>355</v>
      </c>
      <c r="C63" s="30"/>
      <c r="D63" s="159"/>
      <c r="E63" s="21" t="s">
        <v>18</v>
      </c>
      <c r="F63" s="156"/>
      <c r="G63" s="20"/>
      <c r="H63" s="22"/>
      <c r="I63" s="22">
        <v>2</v>
      </c>
      <c r="J63" s="159"/>
      <c r="K63" s="24">
        <v>3</v>
      </c>
      <c r="L63" s="24" t="s">
        <v>24</v>
      </c>
      <c r="M63" s="270" t="s">
        <v>20</v>
      </c>
      <c r="N63" s="418" t="str">
        <f>A40</f>
        <v>nghatonb17em</v>
      </c>
      <c r="O63" s="27" t="str">
        <f>B40</f>
        <v>Bioactive ingredients of plants and fungi L</v>
      </c>
      <c r="P63" s="28"/>
      <c r="Q63" s="148"/>
      <c r="R63" s="265"/>
      <c r="S63" s="411"/>
      <c r="T63" s="412"/>
      <c r="U63" s="265"/>
      <c r="V63" s="415" t="s">
        <v>356</v>
      </c>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x14ac:dyDescent="0.3">
      <c r="A64" s="523" t="s">
        <v>357</v>
      </c>
      <c r="B64" s="522" t="s">
        <v>358</v>
      </c>
      <c r="C64" s="30"/>
      <c r="D64" s="159"/>
      <c r="E64" s="21" t="s">
        <v>18</v>
      </c>
      <c r="F64" s="156"/>
      <c r="G64" s="20"/>
      <c r="H64" s="22"/>
      <c r="I64" s="22">
        <v>5</v>
      </c>
      <c r="J64" s="159"/>
      <c r="K64" s="24">
        <v>8</v>
      </c>
      <c r="L64" s="24" t="s">
        <v>24</v>
      </c>
      <c r="M64" s="277" t="s">
        <v>443</v>
      </c>
      <c r="N64" s="507" t="str">
        <f>A36</f>
        <v>felmi1nb17em</v>
      </c>
      <c r="O64" s="508" t="str">
        <f>B36</f>
        <v>Light and electron microscopy I. L</v>
      </c>
      <c r="P64" s="28"/>
      <c r="Q64" s="148"/>
      <c r="R64" s="265"/>
      <c r="S64" s="411"/>
      <c r="T64" s="412"/>
      <c r="U64" s="265"/>
      <c r="V64" s="415" t="s">
        <v>309</v>
      </c>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s="178" customFormat="1" x14ac:dyDescent="0.25">
      <c r="A65" s="426"/>
      <c r="B65" s="172" t="s">
        <v>148</v>
      </c>
      <c r="C65" s="173">
        <f>SUMIF(C50:C64,"=x",$K50:$K64)</f>
        <v>2</v>
      </c>
      <c r="D65" s="173">
        <f>SUMIF(D50:D64,"=x",$K50:$K64)</f>
        <v>20</v>
      </c>
      <c r="E65" s="173">
        <f>SUMIF(E50:E64,"=x",$K50:$K64)</f>
        <v>19</v>
      </c>
      <c r="F65" s="173">
        <f>SUMIF(F50:F64,"=x",$K50:$K64)</f>
        <v>0</v>
      </c>
      <c r="G65" s="563">
        <f>SUM(C65:F65)</f>
        <v>41</v>
      </c>
      <c r="H65" s="563"/>
      <c r="I65" s="563"/>
      <c r="J65" s="563"/>
      <c r="K65" s="563"/>
      <c r="L65" s="563"/>
      <c r="M65" s="612"/>
      <c r="N65" s="612"/>
      <c r="O65" s="612"/>
      <c r="P65" s="612"/>
      <c r="Q65" s="612"/>
      <c r="R65" s="612"/>
      <c r="S65" s="612"/>
      <c r="T65" s="612"/>
      <c r="U65" s="612"/>
      <c r="V65" s="612"/>
    </row>
    <row r="66" spans="1:256" s="17" customFormat="1" ht="13.5" customHeight="1" x14ac:dyDescent="0.25">
      <c r="A66" s="350"/>
      <c r="B66" s="180" t="s">
        <v>149</v>
      </c>
      <c r="C66" s="181">
        <v>2</v>
      </c>
      <c r="D66" s="182">
        <v>8</v>
      </c>
      <c r="E66" s="182">
        <v>10</v>
      </c>
      <c r="F66" s="183">
        <v>3</v>
      </c>
      <c r="G66" s="564">
        <f>SUM(C66:F66)</f>
        <v>23</v>
      </c>
      <c r="H66" s="564"/>
      <c r="I66" s="564"/>
      <c r="J66" s="564"/>
      <c r="K66" s="564"/>
      <c r="L66" s="564"/>
      <c r="M66" s="593"/>
      <c r="N66" s="593"/>
      <c r="O66" s="593"/>
      <c r="P66" s="593"/>
      <c r="Q66" s="593"/>
      <c r="R66" s="593"/>
      <c r="S66" s="593"/>
      <c r="T66" s="593"/>
      <c r="U66" s="593"/>
      <c r="V66" s="593"/>
    </row>
    <row r="67" spans="1:256" ht="20.100000000000001" customHeight="1" x14ac:dyDescent="0.25">
      <c r="A67" s="533" t="s">
        <v>150</v>
      </c>
      <c r="B67" s="533"/>
      <c r="C67" s="534"/>
      <c r="D67" s="534"/>
      <c r="E67" s="534"/>
      <c r="F67" s="534"/>
      <c r="G67" s="535"/>
      <c r="H67" s="535"/>
      <c r="I67" s="535"/>
      <c r="J67" s="535"/>
      <c r="K67" s="535"/>
      <c r="L67" s="535"/>
      <c r="M67" s="566"/>
      <c r="N67" s="566"/>
      <c r="O67" s="566"/>
      <c r="P67" s="566"/>
      <c r="Q67" s="566"/>
      <c r="R67" s="566"/>
      <c r="S67" s="566"/>
      <c r="T67" s="566"/>
      <c r="U67" s="566"/>
      <c r="V67" s="566"/>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13.5" customHeight="1" x14ac:dyDescent="0.25">
      <c r="A68" s="350"/>
      <c r="B68" s="186" t="s">
        <v>151</v>
      </c>
      <c r="C68" s="20" t="s">
        <v>18</v>
      </c>
      <c r="D68" s="22"/>
      <c r="E68" s="22"/>
      <c r="F68" s="83"/>
      <c r="G68" s="20"/>
      <c r="H68" s="22"/>
      <c r="I68" s="22"/>
      <c r="J68" s="83"/>
      <c r="K68" s="24">
        <v>4</v>
      </c>
      <c r="L68" s="24"/>
      <c r="M68" s="270"/>
      <c r="N68" s="309"/>
      <c r="O68" s="427"/>
      <c r="P68" s="411"/>
      <c r="Q68" s="309"/>
      <c r="R68" s="310"/>
      <c r="S68" s="411"/>
      <c r="T68" s="428"/>
      <c r="U68" s="310"/>
      <c r="V68" s="429"/>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13.5" customHeight="1" x14ac:dyDescent="0.25">
      <c r="A69" s="350"/>
      <c r="B69" s="186" t="s">
        <v>151</v>
      </c>
      <c r="C69" s="20"/>
      <c r="D69" s="22"/>
      <c r="E69" s="524" t="s">
        <v>18</v>
      </c>
      <c r="F69" s="525"/>
      <c r="G69" s="20"/>
      <c r="H69" s="22"/>
      <c r="I69" s="22"/>
      <c r="J69" s="83"/>
      <c r="K69" s="24">
        <v>2</v>
      </c>
      <c r="L69" s="24"/>
      <c r="M69" s="270"/>
      <c r="N69" s="309"/>
      <c r="O69" s="427"/>
      <c r="P69" s="411"/>
      <c r="Q69" s="309"/>
      <c r="R69" s="310"/>
      <c r="S69" s="411"/>
      <c r="T69" s="428"/>
      <c r="U69" s="310"/>
      <c r="V69" s="42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20.100000000000001" customHeight="1" x14ac:dyDescent="0.25">
      <c r="A70" s="533" t="s">
        <v>56</v>
      </c>
      <c r="B70" s="533"/>
      <c r="C70" s="14"/>
      <c r="D70" s="70"/>
      <c r="E70" s="70"/>
      <c r="F70" s="70"/>
      <c r="G70" s="14"/>
      <c r="H70" s="70"/>
      <c r="I70" s="70"/>
      <c r="J70" s="70"/>
      <c r="K70" s="70"/>
      <c r="L70" s="16"/>
      <c r="M70" s="566"/>
      <c r="N70" s="566"/>
      <c r="O70" s="566"/>
      <c r="P70" s="566"/>
      <c r="Q70" s="566"/>
      <c r="R70" s="566"/>
      <c r="S70" s="566"/>
      <c r="T70" s="566"/>
      <c r="U70" s="566"/>
      <c r="V70" s="566"/>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13.5" customHeight="1" x14ac:dyDescent="0.25">
      <c r="A71" s="188" t="str">
        <f>MSc!A27</f>
        <v>diplm1ub17dm</v>
      </c>
      <c r="B71" s="81" t="str">
        <f>MSc!B27</f>
        <v>Thesis Research Work I. PR</v>
      </c>
      <c r="C71" s="50"/>
      <c r="D71" s="190"/>
      <c r="E71" s="190" t="str">
        <f>MSc!E27</f>
        <v>x</v>
      </c>
      <c r="F71" s="49"/>
      <c r="G71" s="50"/>
      <c r="H71" s="190">
        <f>MSc!H27</f>
        <v>3</v>
      </c>
      <c r="I71" s="190"/>
      <c r="J71" s="49"/>
      <c r="K71" s="191">
        <f>MSc!K27</f>
        <v>5</v>
      </c>
      <c r="L71" s="158" t="s">
        <v>24</v>
      </c>
      <c r="M71" s="270"/>
      <c r="N71" s="309"/>
      <c r="O71" s="427"/>
      <c r="P71" s="411"/>
      <c r="Q71" s="309"/>
      <c r="R71" s="310"/>
      <c r="S71" s="411"/>
      <c r="T71" s="428"/>
      <c r="U71" s="310"/>
      <c r="V71" s="430" t="str">
        <f>MSc!V27</f>
        <v>Nyitray László</v>
      </c>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13.5" customHeight="1" x14ac:dyDescent="0.25">
      <c r="A72" s="188" t="str">
        <f>MSc!A28</f>
        <v>diplm2ub17dm</v>
      </c>
      <c r="B72" s="81" t="str">
        <f>MSc!B28</f>
        <v>Thesis Research Work II. PR</v>
      </c>
      <c r="C72" s="50"/>
      <c r="D72" s="190"/>
      <c r="E72" s="190"/>
      <c r="F72" s="49" t="str">
        <f>MSc!F28</f>
        <v>x</v>
      </c>
      <c r="G72" s="50"/>
      <c r="H72" s="190">
        <f>MSc!H28</f>
        <v>17</v>
      </c>
      <c r="I72" s="190"/>
      <c r="J72" s="49"/>
      <c r="K72" s="191">
        <f>MSc!K28</f>
        <v>25</v>
      </c>
      <c r="L72" s="158" t="s">
        <v>24</v>
      </c>
      <c r="M72" s="137" t="s">
        <v>446</v>
      </c>
      <c r="N72" s="85" t="str">
        <f>A71</f>
        <v>diplm1ub17dm</v>
      </c>
      <c r="O72" s="273" t="str">
        <f>B71</f>
        <v>Thesis Research Work I. PR</v>
      </c>
      <c r="P72" s="28"/>
      <c r="Q72" s="309"/>
      <c r="R72" s="310"/>
      <c r="S72" s="411"/>
      <c r="T72" s="428"/>
      <c r="U72" s="310"/>
      <c r="V72" s="430" t="str">
        <f>MSc!V28</f>
        <v>Nyitray László</v>
      </c>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24.9" customHeight="1" x14ac:dyDescent="0.25">
      <c r="A73" s="567" t="s">
        <v>152</v>
      </c>
      <c r="B73" s="567"/>
      <c r="C73" s="534"/>
      <c r="D73" s="534"/>
      <c r="E73" s="534"/>
      <c r="F73" s="534"/>
      <c r="G73" s="535"/>
      <c r="H73" s="535"/>
      <c r="I73" s="535"/>
      <c r="J73" s="535"/>
      <c r="K73" s="535"/>
      <c r="L73" s="535"/>
      <c r="M73" s="566"/>
      <c r="N73" s="566"/>
      <c r="O73" s="566"/>
      <c r="P73" s="566"/>
      <c r="Q73" s="566"/>
      <c r="R73" s="566"/>
      <c r="S73" s="566"/>
      <c r="T73" s="566"/>
      <c r="U73" s="566"/>
      <c r="V73" s="566"/>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ht="15" customHeight="1" x14ac:dyDescent="0.25">
      <c r="A74" s="538" t="s">
        <v>29</v>
      </c>
      <c r="B74" s="538"/>
      <c r="C74" s="56">
        <f t="shared" ref="C74:F76" si="2">SUMIF($A1:$A73,$A74,C1:C73)</f>
        <v>16</v>
      </c>
      <c r="D74" s="35">
        <f t="shared" si="2"/>
        <v>6</v>
      </c>
      <c r="E74" s="35">
        <f t="shared" si="2"/>
        <v>3</v>
      </c>
      <c r="F74" s="35">
        <f t="shared" si="2"/>
        <v>0</v>
      </c>
      <c r="G74" s="539">
        <f t="shared" ref="G74:G80" si="3">SUM(C74:F74)</f>
        <v>25</v>
      </c>
      <c r="H74" s="539"/>
      <c r="I74" s="539"/>
      <c r="J74" s="539"/>
      <c r="K74" s="539"/>
      <c r="L74" s="539"/>
      <c r="M74" s="613"/>
      <c r="N74" s="613"/>
      <c r="O74" s="613"/>
      <c r="P74" s="613"/>
      <c r="Q74" s="613"/>
      <c r="R74" s="613"/>
      <c r="S74" s="613"/>
      <c r="T74" s="613"/>
      <c r="U74" s="613"/>
      <c r="V74" s="613"/>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ht="15" customHeight="1" x14ac:dyDescent="0.25">
      <c r="A75" s="541" t="s">
        <v>30</v>
      </c>
      <c r="B75" s="541"/>
      <c r="C75" s="57">
        <f t="shared" si="2"/>
        <v>25</v>
      </c>
      <c r="D75" s="39">
        <f t="shared" si="2"/>
        <v>11</v>
      </c>
      <c r="E75" s="39">
        <f t="shared" si="2"/>
        <v>6</v>
      </c>
      <c r="F75" s="39">
        <f t="shared" si="2"/>
        <v>0</v>
      </c>
      <c r="G75" s="542">
        <f t="shared" si="3"/>
        <v>42</v>
      </c>
      <c r="H75" s="542"/>
      <c r="I75" s="542"/>
      <c r="J75" s="542"/>
      <c r="K75" s="542"/>
      <c r="L75" s="542"/>
      <c r="M75" s="565"/>
      <c r="N75" s="565"/>
      <c r="O75" s="565"/>
      <c r="P75" s="565"/>
      <c r="Q75" s="565"/>
      <c r="R75" s="565"/>
      <c r="S75" s="565"/>
      <c r="T75" s="565"/>
      <c r="U75" s="565"/>
      <c r="V75" s="56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ht="15" customHeight="1" x14ac:dyDescent="0.25">
      <c r="A76" s="543" t="s">
        <v>31</v>
      </c>
      <c r="B76" s="543"/>
      <c r="C76" s="58">
        <f t="shared" si="2"/>
        <v>2</v>
      </c>
      <c r="D76" s="43">
        <f t="shared" si="2"/>
        <v>0</v>
      </c>
      <c r="E76" s="43">
        <f t="shared" si="2"/>
        <v>1</v>
      </c>
      <c r="F76" s="43">
        <f t="shared" si="2"/>
        <v>0</v>
      </c>
      <c r="G76" s="544">
        <f t="shared" si="3"/>
        <v>3</v>
      </c>
      <c r="H76" s="544"/>
      <c r="I76" s="544"/>
      <c r="J76" s="544"/>
      <c r="K76" s="544"/>
      <c r="L76" s="544"/>
      <c r="M76" s="614"/>
      <c r="N76" s="614"/>
      <c r="O76" s="614"/>
      <c r="P76" s="614"/>
      <c r="Q76" s="614"/>
      <c r="R76" s="614"/>
      <c r="S76" s="614"/>
      <c r="T76" s="614"/>
      <c r="U76" s="614"/>
      <c r="V76" s="614"/>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1:256" ht="15" customHeight="1" x14ac:dyDescent="0.25">
      <c r="A77" s="431"/>
      <c r="B77" s="200" t="s">
        <v>153</v>
      </c>
      <c r="C77" s="514">
        <f>C48+C66</f>
        <v>2</v>
      </c>
      <c r="D77" s="202">
        <f>D48+D66</f>
        <v>18</v>
      </c>
      <c r="E77" s="202">
        <f>E48+E66</f>
        <v>19</v>
      </c>
      <c r="F77" s="516">
        <f>F48+F66</f>
        <v>3</v>
      </c>
      <c r="G77" s="572">
        <f t="shared" si="3"/>
        <v>42</v>
      </c>
      <c r="H77" s="572"/>
      <c r="I77" s="572"/>
      <c r="J77" s="572"/>
      <c r="K77" s="572"/>
      <c r="L77" s="572"/>
      <c r="M77" s="388"/>
      <c r="N77" s="205"/>
      <c r="O77" s="323"/>
      <c r="P77" s="432"/>
      <c r="Q77" s="205"/>
      <c r="R77" s="323"/>
      <c r="S77" s="432"/>
      <c r="T77" s="206"/>
      <c r="U77" s="323"/>
      <c r="V77" s="433"/>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pans="1:256" ht="15" customHeight="1" x14ac:dyDescent="0.25">
      <c r="A78" s="434"/>
      <c r="B78" s="209" t="s">
        <v>154</v>
      </c>
      <c r="C78" s="515">
        <f>SUMIF(C68:C69,"=x",$K68:$K69)</f>
        <v>4</v>
      </c>
      <c r="D78" s="211">
        <f>SUMIF(D68:D69,"=x",$K68:$K69)</f>
        <v>0</v>
      </c>
      <c r="E78" s="211">
        <f>SUMIF(E68:E69,"=x",$K68:$K69)</f>
        <v>2</v>
      </c>
      <c r="F78" s="517">
        <f>SUMIF(F68:F69,"=x",$K68:$K69)</f>
        <v>0</v>
      </c>
      <c r="G78" s="573">
        <f t="shared" si="3"/>
        <v>6</v>
      </c>
      <c r="H78" s="573"/>
      <c r="I78" s="573"/>
      <c r="J78" s="573"/>
      <c r="K78" s="573"/>
      <c r="L78" s="573"/>
      <c r="M78" s="256"/>
      <c r="N78" s="215"/>
      <c r="O78" s="326"/>
      <c r="P78" s="408"/>
      <c r="Q78" s="215"/>
      <c r="R78" s="326"/>
      <c r="S78" s="408"/>
      <c r="T78" s="216"/>
      <c r="U78" s="326"/>
      <c r="V78" s="435"/>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row>
    <row r="79" spans="1:256" ht="15" customHeight="1" x14ac:dyDescent="0.25">
      <c r="A79" s="436"/>
      <c r="B79" s="219" t="s">
        <v>155</v>
      </c>
      <c r="C79" s="220">
        <f>SUMIF(C71:C72,"=x",$K71:$K72)</f>
        <v>0</v>
      </c>
      <c r="D79" s="221">
        <f>SUMIF(D71:D72,"=x",$K71:$K72)</f>
        <v>0</v>
      </c>
      <c r="E79" s="221">
        <f>SUMIF(E71:E72,"=x",$K71:$K72)</f>
        <v>5</v>
      </c>
      <c r="F79" s="222">
        <f>SUMIF(F71:F72,"=x",$K71:$K72)</f>
        <v>25</v>
      </c>
      <c r="G79" s="570">
        <f t="shared" si="3"/>
        <v>30</v>
      </c>
      <c r="H79" s="570"/>
      <c r="I79" s="570"/>
      <c r="J79" s="570"/>
      <c r="K79" s="570"/>
      <c r="L79" s="570"/>
      <c r="M79" s="256"/>
      <c r="N79" s="215"/>
      <c r="O79" s="326"/>
      <c r="P79" s="408"/>
      <c r="Q79" s="215"/>
      <c r="R79" s="326"/>
      <c r="S79" s="408"/>
      <c r="T79" s="216"/>
      <c r="U79" s="326"/>
      <c r="V79" s="435"/>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row>
    <row r="80" spans="1:256" ht="24.9" customHeight="1" x14ac:dyDescent="0.25">
      <c r="A80" s="437"/>
      <c r="B80" s="224" t="s">
        <v>156</v>
      </c>
      <c r="C80" s="225">
        <f>SUM(C77:C79,C75)</f>
        <v>31</v>
      </c>
      <c r="D80" s="226">
        <f>SUM(D77:D79,D75)</f>
        <v>29</v>
      </c>
      <c r="E80" s="226">
        <f>SUM(E77:E79,E75)</f>
        <v>32</v>
      </c>
      <c r="F80" s="228">
        <f>SUM(F77:F79,F75)</f>
        <v>28</v>
      </c>
      <c r="G80" s="571">
        <f t="shared" si="3"/>
        <v>120</v>
      </c>
      <c r="H80" s="571"/>
      <c r="I80" s="571"/>
      <c r="J80" s="571"/>
      <c r="K80" s="571"/>
      <c r="L80" s="571"/>
      <c r="M80" s="256"/>
      <c r="N80" s="215"/>
      <c r="O80" s="326"/>
      <c r="P80" s="408"/>
      <c r="Q80" s="215"/>
      <c r="R80" s="326"/>
      <c r="S80" s="408"/>
      <c r="T80" s="216"/>
      <c r="U80" s="326"/>
      <c r="V80" s="435"/>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row>
    <row r="81" spans="1:256" ht="15" customHeight="1" x14ac:dyDescent="0.25">
      <c r="A81"/>
      <c r="B81" s="88"/>
      <c r="C81" s="89"/>
      <c r="D81" s="89"/>
      <c r="E81" s="89"/>
      <c r="F81" s="89"/>
      <c r="G81" s="89"/>
      <c r="H81" s="232"/>
      <c r="I81" s="232"/>
      <c r="J81" s="232"/>
      <c r="K81" s="232"/>
      <c r="L81" s="232"/>
      <c r="M81" s="398"/>
      <c r="N81" s="246"/>
      <c r="O81" s="438"/>
      <c r="P81" s="408"/>
      <c r="Q81" s="246"/>
      <c r="R81" s="439"/>
      <c r="S81" s="408"/>
      <c r="T81" s="440"/>
      <c r="U81" s="439"/>
      <c r="V81" s="44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row>
    <row r="82" spans="1:256" ht="15" customHeight="1" x14ac:dyDescent="0.3">
      <c r="A82" s="93" t="str">
        <f>MSc!A30</f>
        <v>Evaluation</v>
      </c>
      <c r="B82"/>
      <c r="C82"/>
      <c r="D82" s="247"/>
      <c r="E82" s="247"/>
      <c r="F82" s="247"/>
      <c r="G82" s="247"/>
      <c r="H82" s="247"/>
      <c r="I82" s="247"/>
      <c r="J82" s="231"/>
      <c r="K82" s="232"/>
      <c r="L82" s="233"/>
      <c r="M82" s="403"/>
      <c r="N82" s="330"/>
      <c r="O82" s="331"/>
      <c r="P82"/>
      <c r="Q82"/>
      <c r="R82"/>
      <c r="S82"/>
      <c r="T82"/>
      <c r="U82"/>
      <c r="V82" s="44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row>
    <row r="83" spans="1:256" s="17" customFormat="1" ht="15" customHeight="1" x14ac:dyDescent="0.3">
      <c r="A83" s="17" t="str">
        <f>MSc!A31</f>
        <v>AK = "A" type exam</v>
      </c>
      <c r="B83" s="2"/>
      <c r="C83" s="1"/>
      <c r="D83" s="247"/>
      <c r="E83" s="247"/>
      <c r="F83" s="247"/>
      <c r="G83" s="247"/>
      <c r="H83" s="247"/>
      <c r="I83" s="333"/>
      <c r="J83" s="237"/>
      <c r="K83" s="238"/>
      <c r="L83" s="239"/>
      <c r="M83" s="405"/>
      <c r="N83" s="330"/>
      <c r="O83" s="443"/>
      <c r="P83" s="404"/>
      <c r="Q83" s="252"/>
      <c r="R83" s="94"/>
      <c r="S83" s="404"/>
      <c r="T83" s="252"/>
      <c r="U83" s="94"/>
      <c r="V83" s="442"/>
    </row>
    <row r="84" spans="1:256" ht="15" customHeight="1" x14ac:dyDescent="0.3">
      <c r="A84" s="17" t="str">
        <f>MSc!A32</f>
        <v>BK = "B"  type exam</v>
      </c>
      <c r="D84" s="247"/>
      <c r="E84" s="247"/>
      <c r="F84" s="247"/>
      <c r="G84" s="247"/>
      <c r="H84" s="247"/>
      <c r="I84" s="244"/>
      <c r="J84" s="237"/>
      <c r="K84" s="238"/>
      <c r="L84" s="239"/>
      <c r="M84" s="405"/>
      <c r="N84" s="330"/>
      <c r="O84" s="443"/>
      <c r="V84" s="442"/>
    </row>
    <row r="85" spans="1:256" ht="15" customHeight="1" x14ac:dyDescent="0.3">
      <c r="A85" s="17" t="str">
        <f>MSc!A33</f>
        <v>CK = "C"  type exam</v>
      </c>
      <c r="D85" s="247"/>
      <c r="E85" s="247"/>
      <c r="F85" s="247"/>
      <c r="G85" s="247"/>
      <c r="H85" s="247"/>
      <c r="I85" s="244"/>
      <c r="J85" s="237"/>
      <c r="K85" s="238"/>
      <c r="L85" s="239"/>
      <c r="M85" s="405"/>
      <c r="N85" s="330"/>
      <c r="O85" s="443"/>
      <c r="V85" s="442"/>
    </row>
    <row r="86" spans="1:256" ht="15" customHeight="1" x14ac:dyDescent="0.3">
      <c r="A86" s="17" t="str">
        <f>MSc!A34</f>
        <v>DK = "D"  type exam</v>
      </c>
      <c r="D86" s="247"/>
      <c r="E86" s="247"/>
      <c r="F86" s="247"/>
      <c r="G86" s="247"/>
      <c r="H86" s="247"/>
      <c r="I86" s="244"/>
      <c r="J86" s="237"/>
      <c r="K86" s="238"/>
      <c r="L86" s="239"/>
      <c r="M86" s="335"/>
      <c r="N86" s="330"/>
      <c r="O86" s="443"/>
      <c r="V86" s="442"/>
    </row>
    <row r="87" spans="1:256" ht="15" customHeight="1" x14ac:dyDescent="0.3">
      <c r="A87" s="17" t="str">
        <f>MSc!A35</f>
        <v>Gyj= practice (5-level evaluation)</v>
      </c>
      <c r="D87" s="247"/>
      <c r="E87" s="247"/>
      <c r="F87" s="247"/>
      <c r="G87" s="247"/>
      <c r="H87" s="247"/>
      <c r="I87" s="244"/>
      <c r="J87" s="243"/>
      <c r="K87" s="243"/>
      <c r="L87" s="243"/>
      <c r="M87" s="405"/>
      <c r="N87" s="330"/>
      <c r="O87" s="443"/>
      <c r="V87" s="442"/>
    </row>
    <row r="88" spans="1:256" ht="15" customHeight="1" x14ac:dyDescent="0.3">
      <c r="A88" s="17" t="str">
        <f>MSc!A36</f>
        <v>Hf = (3-level evaluation)</v>
      </c>
      <c r="D88" s="247"/>
      <c r="E88" s="247"/>
      <c r="F88" s="247"/>
      <c r="G88" s="247"/>
      <c r="H88" s="247"/>
      <c r="I88" s="244"/>
      <c r="J88" s="237"/>
      <c r="K88" s="238"/>
      <c r="L88" s="244"/>
      <c r="M88" s="336"/>
      <c r="N88" s="330"/>
      <c r="O88" s="443"/>
      <c r="V88" s="442"/>
    </row>
    <row r="89" spans="1:256" ht="15" customHeight="1" x14ac:dyDescent="0.3">
      <c r="A89" s="17" t="str">
        <f>MSc!A37</f>
        <v>Tf = (2-level evaluation)</v>
      </c>
      <c r="O89" s="444"/>
      <c r="V89" s="442"/>
    </row>
    <row r="90" spans="1:256" ht="15" customHeight="1" x14ac:dyDescent="0.3">
      <c r="A90" s="17"/>
      <c r="O90" s="444"/>
      <c r="V90" s="442"/>
    </row>
    <row r="91" spans="1:256" x14ac:dyDescent="0.3">
      <c r="A91" s="93" t="str">
        <f>MSc!A39</f>
        <v>Prerequisites</v>
      </c>
    </row>
    <row r="92" spans="1:256" x14ac:dyDescent="0.3">
      <c r="A92" s="445" t="str">
        <f>MSc!A40</f>
        <v>strong</v>
      </c>
    </row>
    <row r="93" spans="1:256" x14ac:dyDescent="0.3">
      <c r="A93" s="375" t="str">
        <f>MSc!A41</f>
        <v>weak</v>
      </c>
    </row>
    <row r="94" spans="1:256" x14ac:dyDescent="0.3">
      <c r="A94" s="17" t="str">
        <f>MSc!A42</f>
        <v>t = simultaneous registration</v>
      </c>
    </row>
  </sheetData>
  <mergeCells count="93">
    <mergeCell ref="A75:B75"/>
    <mergeCell ref="G75:L75"/>
    <mergeCell ref="M75:V75"/>
    <mergeCell ref="G79:L79"/>
    <mergeCell ref="G80:L80"/>
    <mergeCell ref="A76:B76"/>
    <mergeCell ref="G76:L76"/>
    <mergeCell ref="M76:V76"/>
    <mergeCell ref="G77:L77"/>
    <mergeCell ref="G78:L78"/>
    <mergeCell ref="A73:B73"/>
    <mergeCell ref="C73:F73"/>
    <mergeCell ref="G73:L73"/>
    <mergeCell ref="M73:V73"/>
    <mergeCell ref="A74:B74"/>
    <mergeCell ref="G74:L74"/>
    <mergeCell ref="M74:V74"/>
    <mergeCell ref="G65:L65"/>
    <mergeCell ref="M65:V65"/>
    <mergeCell ref="G66:L66"/>
    <mergeCell ref="M66:V66"/>
    <mergeCell ref="A70:B70"/>
    <mergeCell ref="M70:V70"/>
    <mergeCell ref="C32:O32"/>
    <mergeCell ref="G47:L47"/>
    <mergeCell ref="M47:V47"/>
    <mergeCell ref="G48:L48"/>
    <mergeCell ref="M48:V48"/>
    <mergeCell ref="A67:B67"/>
    <mergeCell ref="C67:F67"/>
    <mergeCell ref="G67:L67"/>
    <mergeCell ref="M67:V67"/>
    <mergeCell ref="C49:O49"/>
    <mergeCell ref="A30:B30"/>
    <mergeCell ref="G30:L30"/>
    <mergeCell ref="M30:V30"/>
    <mergeCell ref="A31:B31"/>
    <mergeCell ref="G31:L31"/>
    <mergeCell ref="M31:V31"/>
    <mergeCell ref="A24:B24"/>
    <mergeCell ref="C24:F24"/>
    <mergeCell ref="G24:L24"/>
    <mergeCell ref="M24:V24"/>
    <mergeCell ref="M25:V25"/>
    <mergeCell ref="A29:B29"/>
    <mergeCell ref="G29:L29"/>
    <mergeCell ref="M29:V29"/>
    <mergeCell ref="A22:B22"/>
    <mergeCell ref="G22:L22"/>
    <mergeCell ref="M22:V22"/>
    <mergeCell ref="A23:B23"/>
    <mergeCell ref="G23:L23"/>
    <mergeCell ref="M23:V23"/>
    <mergeCell ref="A20:B20"/>
    <mergeCell ref="G20:L20"/>
    <mergeCell ref="M20:V20"/>
    <mergeCell ref="A21:B21"/>
    <mergeCell ref="G21:L21"/>
    <mergeCell ref="M21:V21"/>
    <mergeCell ref="A18:B18"/>
    <mergeCell ref="G18:L18"/>
    <mergeCell ref="M18:V18"/>
    <mergeCell ref="A19:B19"/>
    <mergeCell ref="G19:L19"/>
    <mergeCell ref="M19:V19"/>
    <mergeCell ref="A10:B10"/>
    <mergeCell ref="G10:L10"/>
    <mergeCell ref="M10:V10"/>
    <mergeCell ref="A11:B11"/>
    <mergeCell ref="C11:F11"/>
    <mergeCell ref="G11:L11"/>
    <mergeCell ref="M11:V11"/>
    <mergeCell ref="A8:B8"/>
    <mergeCell ref="G8:L8"/>
    <mergeCell ref="M8:V8"/>
    <mergeCell ref="A9:B9"/>
    <mergeCell ref="G9:L9"/>
    <mergeCell ref="M9:V9"/>
    <mergeCell ref="A4:B4"/>
    <mergeCell ref="C4:F4"/>
    <mergeCell ref="G4:L4"/>
    <mergeCell ref="M4:V4"/>
    <mergeCell ref="K2:K3"/>
    <mergeCell ref="L2:L3"/>
    <mergeCell ref="M2:O3"/>
    <mergeCell ref="P2:R3"/>
    <mergeCell ref="S2:U3"/>
    <mergeCell ref="A1:H1"/>
    <mergeCell ref="A2:A3"/>
    <mergeCell ref="B2:B3"/>
    <mergeCell ref="C2:F2"/>
    <mergeCell ref="G2:J2"/>
    <mergeCell ref="V2:V3"/>
  </mergeCells>
  <pageMargins left="0.7" right="0.7" top="0.75" bottom="0.75" header="0.51180555555555496" footer="0.51180555555555496"/>
  <pageSetup paperSize="9" firstPageNumber="0"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D35F6-B434-4B3C-8C4A-3225552C35A0}">
  <dimension ref="A1:IV87"/>
  <sheetViews>
    <sheetView zoomScale="85" zoomScaleNormal="85" workbookViewId="0">
      <pane xSplit="2" ySplit="3" topLeftCell="C35" activePane="bottomRight" state="frozen"/>
      <selection pane="topRight" activeCell="C1" sqref="C1"/>
      <selection pane="bottomLeft" activeCell="A31" sqref="A31"/>
      <selection pane="bottomRight" activeCell="A52" sqref="A52:IV52"/>
    </sheetView>
  </sheetViews>
  <sheetFormatPr defaultColWidth="10.6640625" defaultRowHeight="14.4" x14ac:dyDescent="0.3"/>
  <cols>
    <col min="1" max="1" width="18.6640625" style="252" customWidth="1"/>
    <col min="2" max="2" width="60.6640625" style="2" customWidth="1"/>
    <col min="3" max="9" width="4.33203125" style="1" customWidth="1"/>
    <col min="10" max="10" width="5.6640625" style="1" customWidth="1"/>
    <col min="11" max="12" width="4.33203125" style="1" customWidth="1"/>
    <col min="13" max="13" width="3.6640625" style="251" customWidth="1"/>
    <col min="14" max="14" width="15.109375" style="252" customWidth="1"/>
    <col min="15" max="15" width="32.109375" style="94" customWidth="1"/>
    <col min="16" max="16" width="3.6640625" style="341" customWidth="1"/>
    <col min="17" max="17" width="14.88671875" style="94" customWidth="1"/>
    <col min="18" max="18" width="33.33203125" style="94" customWidth="1"/>
    <col min="19" max="19" width="3.6640625" style="341" customWidth="1"/>
    <col min="20" max="20" width="6.33203125" style="1" customWidth="1"/>
    <col min="21" max="21" width="11.44140625" style="1" customWidth="1"/>
    <col min="22" max="22" width="25" style="99" customWidth="1"/>
    <col min="23" max="16384" width="10.6640625" style="2"/>
  </cols>
  <sheetData>
    <row r="1" spans="1:256" ht="45" customHeight="1" x14ac:dyDescent="0.25">
      <c r="A1" s="545" t="s">
        <v>361</v>
      </c>
      <c r="B1" s="545"/>
      <c r="C1" s="545"/>
      <c r="D1" s="545"/>
      <c r="E1" s="545"/>
      <c r="F1" s="545"/>
      <c r="G1" s="545"/>
      <c r="H1" s="545"/>
      <c r="I1" s="545"/>
      <c r="J1" s="545"/>
      <c r="K1" s="545"/>
      <c r="L1" s="545"/>
      <c r="M1" s="545"/>
      <c r="N1" s="257"/>
      <c r="O1" s="258"/>
      <c r="P1" s="254"/>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8" customHeight="1" x14ac:dyDescent="0.3">
      <c r="A2" s="529" t="s">
        <v>1</v>
      </c>
      <c r="B2" s="530" t="s">
        <v>2</v>
      </c>
      <c r="C2" s="531" t="s">
        <v>3</v>
      </c>
      <c r="D2" s="531"/>
      <c r="E2" s="531"/>
      <c r="F2" s="531"/>
      <c r="G2" s="531" t="s">
        <v>4</v>
      </c>
      <c r="H2" s="531"/>
      <c r="I2" s="531"/>
      <c r="J2" s="531"/>
      <c r="K2" s="537" t="s">
        <v>5</v>
      </c>
      <c r="L2" s="537" t="s">
        <v>6</v>
      </c>
      <c r="M2" s="530" t="s">
        <v>7</v>
      </c>
      <c r="N2" s="530"/>
      <c r="O2" s="530"/>
      <c r="P2" s="530" t="s">
        <v>8</v>
      </c>
      <c r="Q2" s="530"/>
      <c r="R2" s="530"/>
      <c r="S2" s="530" t="s">
        <v>9</v>
      </c>
      <c r="T2" s="530"/>
      <c r="U2" s="530"/>
      <c r="V2" s="532" t="s">
        <v>10</v>
      </c>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54.9" customHeight="1" x14ac:dyDescent="0.25">
      <c r="A3" s="529"/>
      <c r="B3" s="530"/>
      <c r="C3" s="11">
        <v>1</v>
      </c>
      <c r="D3" s="12">
        <v>2</v>
      </c>
      <c r="E3" s="12">
        <v>3</v>
      </c>
      <c r="F3" s="12">
        <v>4</v>
      </c>
      <c r="G3" s="11" t="s">
        <v>11</v>
      </c>
      <c r="H3" s="12" t="s">
        <v>12</v>
      </c>
      <c r="I3" s="12" t="s">
        <v>13</v>
      </c>
      <c r="J3" s="12" t="s">
        <v>14</v>
      </c>
      <c r="K3" s="537"/>
      <c r="L3" s="537"/>
      <c r="M3" s="530"/>
      <c r="N3" s="530"/>
      <c r="O3" s="530"/>
      <c r="P3" s="530"/>
      <c r="Q3" s="530"/>
      <c r="R3" s="530"/>
      <c r="S3" s="530"/>
      <c r="T3" s="530"/>
      <c r="U3" s="530"/>
      <c r="V3" s="532"/>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17" customFormat="1" ht="20.100000000000001" customHeight="1" x14ac:dyDescent="0.25">
      <c r="A4" s="533" t="s">
        <v>15</v>
      </c>
      <c r="B4" s="533"/>
      <c r="C4" s="534"/>
      <c r="D4" s="534"/>
      <c r="E4" s="534"/>
      <c r="F4" s="534"/>
      <c r="G4" s="535"/>
      <c r="H4" s="535"/>
      <c r="I4" s="535"/>
      <c r="J4" s="535"/>
      <c r="K4" s="535"/>
      <c r="L4" s="535"/>
      <c r="M4" s="611"/>
      <c r="N4" s="611"/>
      <c r="O4" s="611"/>
      <c r="P4" s="611"/>
      <c r="Q4" s="611"/>
      <c r="R4" s="611"/>
      <c r="S4" s="611"/>
      <c r="T4" s="611"/>
      <c r="U4" s="611"/>
      <c r="V4" s="611"/>
    </row>
    <row r="5" spans="1:256" x14ac:dyDescent="0.3">
      <c r="A5" s="102" t="str">
        <f>MSc!A5</f>
        <v>bioinfub17em</v>
      </c>
      <c r="B5" s="103" t="str">
        <f>MSc!B5</f>
        <v>Bioinformatics  L</v>
      </c>
      <c r="C5" s="104" t="str">
        <f>MSc!C5</f>
        <v>x</v>
      </c>
      <c r="D5" s="21"/>
      <c r="E5" s="21"/>
      <c r="F5" s="29"/>
      <c r="G5" s="104">
        <f>MSc!G5</f>
        <v>2</v>
      </c>
      <c r="H5" s="22"/>
      <c r="I5" s="22"/>
      <c r="J5" s="83"/>
      <c r="K5" s="108">
        <f>MSc!K5</f>
        <v>2</v>
      </c>
      <c r="L5" s="108" t="str">
        <f>MSc!L5</f>
        <v>DK</v>
      </c>
      <c r="M5" s="109" t="str">
        <f>MSc!M5</f>
        <v>t</v>
      </c>
      <c r="N5" s="26" t="str">
        <f>MSc!N5</f>
        <v>bioinfub17gm</v>
      </c>
      <c r="O5" s="409" t="str">
        <f>MSc!O5</f>
        <v>Bioinformatics PR</v>
      </c>
      <c r="P5" s="117"/>
      <c r="Q5" s="446"/>
      <c r="R5" s="265"/>
      <c r="S5" s="270"/>
      <c r="T5" s="21"/>
      <c r="U5" s="29"/>
      <c r="V5" s="113" t="str">
        <f>MSc!V5</f>
        <v>Vellai Tibor</v>
      </c>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x14ac:dyDescent="0.3">
      <c r="A6" s="102" t="str">
        <f>MSc!A6</f>
        <v>bioinfub17gm</v>
      </c>
      <c r="B6" s="103" t="str">
        <f>MSc!B6</f>
        <v>Bioinformatics PR</v>
      </c>
      <c r="C6" s="104" t="str">
        <f>MSc!C6</f>
        <v>x</v>
      </c>
      <c r="D6" s="21"/>
      <c r="E6" s="21"/>
      <c r="F6" s="29"/>
      <c r="G6" s="20"/>
      <c r="H6" s="105">
        <f>MSc!H6</f>
        <v>2</v>
      </c>
      <c r="I6" s="22"/>
      <c r="J6" s="83"/>
      <c r="K6" s="108">
        <f>MSc!K6</f>
        <v>4</v>
      </c>
      <c r="L6" s="108" t="str">
        <f>MSc!L6</f>
        <v>Gyj</v>
      </c>
      <c r="M6" s="109" t="str">
        <f>MSc!M6</f>
        <v>t</v>
      </c>
      <c r="N6" s="26" t="str">
        <f>MSc!N6</f>
        <v>bioinfub17em</v>
      </c>
      <c r="O6" s="409" t="str">
        <f>MSc!O6</f>
        <v>Bioinformatics  L</v>
      </c>
      <c r="P6" s="117"/>
      <c r="Q6" s="446"/>
      <c r="R6" s="265"/>
      <c r="S6" s="270"/>
      <c r="T6" s="21"/>
      <c r="U6" s="29"/>
      <c r="V6" s="113" t="str">
        <f>MSc!V6</f>
        <v>Vellai Tibor</v>
      </c>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x14ac:dyDescent="0.3">
      <c r="A7" s="102" t="str">
        <f>MSc!A7</f>
        <v>biometub17vm</v>
      </c>
      <c r="B7" s="103" t="str">
        <f>MSc!B7</f>
        <v>Biometry, advanced biostatistics L+PR</v>
      </c>
      <c r="C7" s="104" t="str">
        <f>MSc!C7</f>
        <v>x</v>
      </c>
      <c r="D7" s="21"/>
      <c r="E7" s="21"/>
      <c r="F7" s="29"/>
      <c r="G7" s="105">
        <f>MSc!G7</f>
        <v>1</v>
      </c>
      <c r="H7" s="105">
        <f>MSc!H7</f>
        <v>2</v>
      </c>
      <c r="I7" s="22"/>
      <c r="J7" s="83"/>
      <c r="K7" s="108">
        <f>MSc!K7</f>
        <v>5</v>
      </c>
      <c r="L7" s="108" t="str">
        <f>MSc!L7</f>
        <v>Gyj</v>
      </c>
      <c r="M7" s="109"/>
      <c r="N7" s="148"/>
      <c r="O7" s="413" t="str">
        <f>MSc!O7</f>
        <v>–</v>
      </c>
      <c r="P7" s="117"/>
      <c r="Q7" s="446"/>
      <c r="R7" s="265"/>
      <c r="S7" s="270"/>
      <c r="T7" s="21"/>
      <c r="U7" s="29"/>
      <c r="V7" s="113" t="str">
        <f>MSc!V7</f>
        <v>Podani János</v>
      </c>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x14ac:dyDescent="0.25">
      <c r="A8" s="538" t="s">
        <v>29</v>
      </c>
      <c r="B8" s="538"/>
      <c r="C8" s="56">
        <f>SUMIF(C5:C7,"=x",$G5:$G7)+SUMIF(C5:C7,"=x",$H5:$H7)+SUMIF(C5:C7,"=x",$I5:$I7)</f>
        <v>7</v>
      </c>
      <c r="D8" s="35">
        <f>SUMIF(D5:D7,"=x",$G5:$G7)+SUMIF(D5:D7,"=x",$H5:$H7)+SUMIF(D5:D7,"=x",$I5:$I7)</f>
        <v>0</v>
      </c>
      <c r="E8" s="35">
        <f>SUMIF(E5:E7,"=x",$G5:$G7)+SUMIF(E5:E7,"=x",$H5:$H7)+SUMIF(E5:E7,"=x",$I5:$I7)</f>
        <v>0</v>
      </c>
      <c r="F8" s="35">
        <f>SUMIF(F5:F7,"=x",$G5:$G7)+SUMIF(F5:F7,"=x",$H5:$H7)+SUMIF(F5:F7,"=x",$I5:$I7)</f>
        <v>0</v>
      </c>
      <c r="G8" s="539">
        <f>SUM(C8:F8)</f>
        <v>7</v>
      </c>
      <c r="H8" s="539"/>
      <c r="I8" s="539"/>
      <c r="J8" s="539"/>
      <c r="K8" s="539"/>
      <c r="L8" s="539"/>
      <c r="M8" s="603"/>
      <c r="N8" s="603"/>
      <c r="O8" s="603"/>
      <c r="P8" s="603"/>
      <c r="Q8" s="603"/>
      <c r="R8" s="603"/>
      <c r="S8" s="603"/>
      <c r="T8" s="603"/>
      <c r="U8" s="603"/>
      <c r="V8" s="603"/>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x14ac:dyDescent="0.25">
      <c r="A9" s="541" t="s">
        <v>30</v>
      </c>
      <c r="B9" s="541"/>
      <c r="C9" s="57">
        <f>SUMIF(C5:C7,"=x",$K5:$K7)</f>
        <v>11</v>
      </c>
      <c r="D9" s="39">
        <f>SUMIF(D5:D7,"=x",$K5:$K7)</f>
        <v>0</v>
      </c>
      <c r="E9" s="39">
        <f>SUMIF(E5:E7,"=x",$K5:$K7)</f>
        <v>0</v>
      </c>
      <c r="F9" s="39">
        <f>SUMIF(F5:F7,"=x",$K5:$K7)</f>
        <v>0</v>
      </c>
      <c r="G9" s="542">
        <f>SUM(C9:F9)</f>
        <v>11</v>
      </c>
      <c r="H9" s="542"/>
      <c r="I9" s="542"/>
      <c r="J9" s="542"/>
      <c r="K9" s="542"/>
      <c r="L9" s="542"/>
      <c r="M9" s="605"/>
      <c r="N9" s="605"/>
      <c r="O9" s="605"/>
      <c r="P9" s="605"/>
      <c r="Q9" s="605"/>
      <c r="R9" s="605"/>
      <c r="S9" s="605"/>
      <c r="T9" s="605"/>
      <c r="U9" s="605"/>
      <c r="V9" s="605"/>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x14ac:dyDescent="0.25">
      <c r="A10" s="543" t="s">
        <v>31</v>
      </c>
      <c r="B10" s="543"/>
      <c r="C10" s="58">
        <f>COUNTIFS(C5:C7,"x",$L5:$L7,"K")+COUNTIFS(C5:C7,"x",$L5:$L7,"AK")+COUNTIFS(C5:C7,"x",$L5:$L7,"BK")</f>
        <v>0</v>
      </c>
      <c r="D10" s="43">
        <f>SUMPRODUCT(--(D$5:D$7="x"),--($L$5:$L$7="K"))</f>
        <v>0</v>
      </c>
      <c r="E10" s="43">
        <f>SUMPRODUCT(--(E$5:E$7="x"),--($L$5:$L$7="K"))</f>
        <v>0</v>
      </c>
      <c r="F10" s="43">
        <f>SUMPRODUCT(--(F$5:F$7="x"),--($L$5:$L$7="K"))</f>
        <v>0</v>
      </c>
      <c r="G10" s="544">
        <f>SUM(C10:F10)</f>
        <v>0</v>
      </c>
      <c r="H10" s="544"/>
      <c r="I10" s="544"/>
      <c r="J10" s="544"/>
      <c r="K10" s="544"/>
      <c r="L10" s="544"/>
      <c r="M10" s="607"/>
      <c r="N10" s="607"/>
      <c r="O10" s="607"/>
      <c r="P10" s="607"/>
      <c r="Q10" s="607"/>
      <c r="R10" s="607"/>
      <c r="S10" s="607"/>
      <c r="T10" s="607"/>
      <c r="U10" s="607"/>
      <c r="V10" s="607"/>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0.100000000000001" customHeight="1" x14ac:dyDescent="0.25">
      <c r="A11" s="533" t="s">
        <v>32</v>
      </c>
      <c r="B11" s="533"/>
      <c r="C11" s="534"/>
      <c r="D11" s="534"/>
      <c r="E11" s="534"/>
      <c r="F11" s="534"/>
      <c r="G11" s="535"/>
      <c r="H11" s="535"/>
      <c r="I11" s="535"/>
      <c r="J11" s="535"/>
      <c r="K11" s="535"/>
      <c r="L11" s="535"/>
      <c r="M11" s="611"/>
      <c r="N11" s="611"/>
      <c r="O11" s="611"/>
      <c r="P11" s="611"/>
      <c r="Q11" s="611"/>
      <c r="R11" s="611"/>
      <c r="S11" s="611"/>
      <c r="T11" s="611"/>
      <c r="U11" s="611"/>
      <c r="V11" s="6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x14ac:dyDescent="0.3">
      <c r="A12" s="102" t="str">
        <f>MSc!A12</f>
        <v>bioetiub17em</v>
      </c>
      <c r="B12" s="103" t="str">
        <f>MSc!B12</f>
        <v>Bioethics and Philosophy of Science L</v>
      </c>
      <c r="C12" s="104" t="str">
        <f>MSc!C12</f>
        <v>x</v>
      </c>
      <c r="D12" s="21"/>
      <c r="E12" s="21"/>
      <c r="F12" s="29"/>
      <c r="G12" s="104">
        <f>MSc!G12</f>
        <v>1</v>
      </c>
      <c r="H12" s="22"/>
      <c r="I12" s="22"/>
      <c r="J12" s="83"/>
      <c r="K12" s="108">
        <f>MSc!K12</f>
        <v>1</v>
      </c>
      <c r="L12" s="108" t="str">
        <f>MSc!L12</f>
        <v>K</v>
      </c>
      <c r="M12" s="109"/>
      <c r="N12" s="148"/>
      <c r="O12" s="413" t="str">
        <f>MSc!O12</f>
        <v>–</v>
      </c>
      <c r="P12" s="117"/>
      <c r="Q12" s="446"/>
      <c r="R12" s="265"/>
      <c r="S12" s="270"/>
      <c r="T12" s="21"/>
      <c r="U12" s="29"/>
      <c r="V12" s="113" t="str">
        <f>MSc!V12</f>
        <v>Lőw Péter</v>
      </c>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x14ac:dyDescent="0.3">
      <c r="A13" s="102" t="str">
        <f>MSc!A13</f>
        <v>kutmodub17gm</v>
      </c>
      <c r="B13" s="103" t="str">
        <f>MSc!B13</f>
        <v>Research methods PR</v>
      </c>
      <c r="C13" s="104" t="str">
        <f>MSc!C13</f>
        <v>x</v>
      </c>
      <c r="D13" s="21"/>
      <c r="E13" s="21"/>
      <c r="F13" s="29"/>
      <c r="G13" s="20"/>
      <c r="H13" s="105">
        <f>MSc!H13</f>
        <v>3</v>
      </c>
      <c r="I13" s="22"/>
      <c r="J13" s="83"/>
      <c r="K13" s="108">
        <f>MSc!K13</f>
        <v>6</v>
      </c>
      <c r="L13" s="108" t="str">
        <f>MSc!L13</f>
        <v>Gyj</v>
      </c>
      <c r="M13" s="109"/>
      <c r="N13" s="148"/>
      <c r="O13" s="413" t="str">
        <f>MSc!O13</f>
        <v>–</v>
      </c>
      <c r="P13" s="117"/>
      <c r="Q13" s="446"/>
      <c r="R13" s="265"/>
      <c r="S13" s="270"/>
      <c r="T13" s="21"/>
      <c r="U13" s="29"/>
      <c r="V13" s="113" t="str">
        <f>MSc!V13</f>
        <v>Miklósi Ádám</v>
      </c>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x14ac:dyDescent="0.3">
      <c r="A14" s="102" t="str">
        <f>MSc!A14</f>
        <v>gentecub17em</v>
      </c>
      <c r="B14" s="103" t="str">
        <f>MSc!B14</f>
        <v>Genetechnology L</v>
      </c>
      <c r="C14" s="104" t="str">
        <f>MSc!C14</f>
        <v>x</v>
      </c>
      <c r="D14" s="21"/>
      <c r="E14" s="21"/>
      <c r="F14" s="29"/>
      <c r="G14" s="104">
        <f>MSc!G14</f>
        <v>2</v>
      </c>
      <c r="H14" s="22"/>
      <c r="I14" s="22"/>
      <c r="J14" s="83"/>
      <c r="K14" s="108">
        <f>MSc!K14</f>
        <v>2</v>
      </c>
      <c r="L14" s="108" t="str">
        <f>MSc!L14</f>
        <v>K</v>
      </c>
      <c r="M14" s="109"/>
      <c r="N14" s="148"/>
      <c r="O14" s="413" t="str">
        <f>MSc!O14</f>
        <v>–</v>
      </c>
      <c r="P14" s="117"/>
      <c r="Q14" s="446"/>
      <c r="R14" s="265"/>
      <c r="S14" s="270"/>
      <c r="T14" s="21"/>
      <c r="U14" s="29"/>
      <c r="V14" s="113" t="str">
        <f>MSc!V14</f>
        <v>Málnási-Csizmadia András</v>
      </c>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x14ac:dyDescent="0.3">
      <c r="A15" s="102" t="str">
        <f>MSc!A15</f>
        <v>rendb1ub17em</v>
      </c>
      <c r="B15" s="103" t="str">
        <f>MSc!B15</f>
        <v>Systems and omics biology I. L</v>
      </c>
      <c r="C15" s="30"/>
      <c r="D15" s="105" t="str">
        <f>MSc!D15</f>
        <v>x</v>
      </c>
      <c r="E15" s="21"/>
      <c r="F15" s="29"/>
      <c r="G15" s="104">
        <f>MSc!G15</f>
        <v>2</v>
      </c>
      <c r="H15" s="22"/>
      <c r="I15" s="22"/>
      <c r="J15" s="83"/>
      <c r="K15" s="108">
        <f>MSc!K15</f>
        <v>2</v>
      </c>
      <c r="L15" s="108" t="str">
        <f>MSc!L15</f>
        <v>AK</v>
      </c>
      <c r="M15" s="109"/>
      <c r="N15" s="148"/>
      <c r="O15" s="413" t="str">
        <f>MSc!O15</f>
        <v>–</v>
      </c>
      <c r="P15" s="117"/>
      <c r="Q15" s="446"/>
      <c r="R15" s="265"/>
      <c r="S15" s="270"/>
      <c r="T15" s="21"/>
      <c r="U15" s="29"/>
      <c r="V15" s="113" t="str">
        <f>MSc!V15</f>
        <v>Dobolyi Árpád</v>
      </c>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x14ac:dyDescent="0.3">
      <c r="A16" s="102" t="str">
        <f>MSc!A16</f>
        <v>terembub17em</v>
      </c>
      <c r="B16" s="103" t="str">
        <f>MSc!B16</f>
        <v>Nature and humankind L</v>
      </c>
      <c r="C16" s="30"/>
      <c r="D16" s="21"/>
      <c r="E16" s="105" t="str">
        <f>MSc!E16</f>
        <v>x</v>
      </c>
      <c r="F16" s="29"/>
      <c r="G16" s="104">
        <f>MSc!G16</f>
        <v>2</v>
      </c>
      <c r="H16" s="22"/>
      <c r="I16" s="22"/>
      <c r="J16" s="83"/>
      <c r="K16" s="108">
        <f>MSc!K16</f>
        <v>2</v>
      </c>
      <c r="L16" s="108" t="str">
        <f>MSc!L16</f>
        <v>K</v>
      </c>
      <c r="M16" s="109"/>
      <c r="N16" s="148"/>
      <c r="O16" s="413" t="str">
        <f>MSc!O16</f>
        <v>–</v>
      </c>
      <c r="P16" s="117"/>
      <c r="Q16" s="446"/>
      <c r="R16" s="265"/>
      <c r="S16" s="270"/>
      <c r="T16" s="21"/>
      <c r="U16" s="29"/>
      <c r="V16" s="113" t="str">
        <f>MSc!V16</f>
        <v>Oborny Beáta</v>
      </c>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x14ac:dyDescent="0.3">
      <c r="A17" s="102" t="str">
        <f>MSc!A17</f>
        <v>mamgy1ub17gm</v>
      </c>
      <c r="B17" s="103" t="str">
        <f>MSc!B17</f>
        <v>Advanced Methodology I. PR</v>
      </c>
      <c r="C17" s="30"/>
      <c r="D17" s="105" t="str">
        <f>MSc!D17</f>
        <v>x</v>
      </c>
      <c r="E17" s="21"/>
      <c r="F17" s="29"/>
      <c r="G17" s="20"/>
      <c r="H17" s="105">
        <f>MSc!H17</f>
        <v>1</v>
      </c>
      <c r="I17" s="22"/>
      <c r="J17" s="83"/>
      <c r="K17" s="108">
        <f>MSc!K17</f>
        <v>4</v>
      </c>
      <c r="L17" s="108" t="str">
        <f>MSc!L17</f>
        <v>Hf</v>
      </c>
      <c r="M17" s="109"/>
      <c r="N17" s="148"/>
      <c r="O17" s="413" t="str">
        <f>MSc!O17</f>
        <v>–</v>
      </c>
      <c r="P17" s="117"/>
      <c r="Q17" s="446"/>
      <c r="R17" s="265"/>
      <c r="S17" s="270"/>
      <c r="T17" s="21"/>
      <c r="U17" s="29"/>
      <c r="V17" s="55" t="s">
        <v>53</v>
      </c>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x14ac:dyDescent="0.25">
      <c r="A18" s="538" t="s">
        <v>29</v>
      </c>
      <c r="B18" s="538"/>
      <c r="C18" s="56">
        <f>SUMIF(C12:C17,"=x",$G12:$G17)+SUMIF(C12:C17,"=x",$H12:$H17)+SUMIF(C12:C17,"=x",$I12:$I17)</f>
        <v>6</v>
      </c>
      <c r="D18" s="35">
        <f>SUMIF(D12:D17,"=x",$G12:$G17)+SUMIF(D12:D17,"=x",$H12:$H17)+SUMIF(D12:D17,"=x",$I12:$I17)</f>
        <v>3</v>
      </c>
      <c r="E18" s="35">
        <f>SUMIF(E12:E17,"=x",$G12:$G17)+SUMIF(E12:E17,"=x",$H12:$H17)+SUMIF(E12:E17,"=x",$I12:$I17)</f>
        <v>2</v>
      </c>
      <c r="F18" s="35">
        <f>SUMIF(F12:F17,"=x",$G12:$G17)+SUMIF(F12:F17,"=x",$H12:$H17)+SUMIF(F12:F17,"=x",$I12:$I17)</f>
        <v>0</v>
      </c>
      <c r="G18" s="539">
        <f t="shared" ref="G18:G23" si="0">SUM(C18:F18)</f>
        <v>11</v>
      </c>
      <c r="H18" s="539"/>
      <c r="I18" s="539"/>
      <c r="J18" s="539"/>
      <c r="K18" s="539"/>
      <c r="L18" s="539"/>
      <c r="M18" s="603"/>
      <c r="N18" s="603"/>
      <c r="O18" s="603"/>
      <c r="P18" s="603"/>
      <c r="Q18" s="603"/>
      <c r="R18" s="603"/>
      <c r="S18" s="603"/>
      <c r="T18" s="603"/>
      <c r="U18" s="603"/>
      <c r="V18" s="603"/>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x14ac:dyDescent="0.25">
      <c r="A19" s="541" t="s">
        <v>30</v>
      </c>
      <c r="B19" s="541"/>
      <c r="C19" s="57">
        <f>SUMIF(C12:C17,"=x",$K12:$K17)</f>
        <v>9</v>
      </c>
      <c r="D19" s="39">
        <f>SUMIF(D12:D17,"=x",$K12:$K17)</f>
        <v>6</v>
      </c>
      <c r="E19" s="39">
        <f>SUMIF(E12:E17,"=x",$K12:$K17)</f>
        <v>2</v>
      </c>
      <c r="F19" s="39">
        <f>SUMIF(F12:F17,"=x",$K12:$K17)</f>
        <v>0</v>
      </c>
      <c r="G19" s="542">
        <f t="shared" si="0"/>
        <v>17</v>
      </c>
      <c r="H19" s="542"/>
      <c r="I19" s="542"/>
      <c r="J19" s="542"/>
      <c r="K19" s="542"/>
      <c r="L19" s="542"/>
      <c r="M19" s="605"/>
      <c r="N19" s="605"/>
      <c r="O19" s="605"/>
      <c r="P19" s="605"/>
      <c r="Q19" s="605"/>
      <c r="R19" s="605"/>
      <c r="S19" s="605"/>
      <c r="T19" s="605"/>
      <c r="U19" s="605"/>
      <c r="V19" s="605"/>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x14ac:dyDescent="0.25">
      <c r="A20" s="543" t="s">
        <v>31</v>
      </c>
      <c r="B20" s="543"/>
      <c r="C20" s="58">
        <f>COUNTIFS(C12:C17,"x",$L12:$L17,"K")+COUNTIFS(C12:C17,"x",$L12:$L17,"AK")+COUNTIFS(C12:C17,"x",$L12:$L17,"BK")</f>
        <v>2</v>
      </c>
      <c r="D20" s="43">
        <f>COUNTIFS(D12:D17,"x",$L12:$L17,"K")+COUNTIFS(D12:D17,"x",$L12:$L17,"AK")+COUNTIFS(D12:D17,"x",$L12:$L17,"BK")</f>
        <v>1</v>
      </c>
      <c r="E20" s="43">
        <f>COUNTIFS(E12:E17,"x",$L12:$L17,"K")+COUNTIFS(E12:E17,"x",$L12:$L17,"AK")+COUNTIFS(E12:E17,"x",$L12:$L17,"BK")</f>
        <v>1</v>
      </c>
      <c r="F20" s="43">
        <f>SUMPRODUCT(--(F$5:F$7="x"),--($L$5:$L$7="K"))</f>
        <v>0</v>
      </c>
      <c r="G20" s="544">
        <f t="shared" si="0"/>
        <v>4</v>
      </c>
      <c r="H20" s="544"/>
      <c r="I20" s="544"/>
      <c r="J20" s="544"/>
      <c r="K20" s="544"/>
      <c r="L20" s="544"/>
      <c r="M20" s="607"/>
      <c r="N20" s="607"/>
      <c r="O20" s="607"/>
      <c r="P20" s="607"/>
      <c r="Q20" s="607"/>
      <c r="R20" s="607"/>
      <c r="S20" s="607"/>
      <c r="T20" s="607"/>
      <c r="U20" s="607"/>
      <c r="V20" s="607"/>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5" customHeight="1" x14ac:dyDescent="0.25">
      <c r="A21" s="551" t="s">
        <v>72</v>
      </c>
      <c r="B21" s="551"/>
      <c r="C21" s="121">
        <f t="shared" ref="C21:F23" si="1">SUM(C8,C18)</f>
        <v>13</v>
      </c>
      <c r="D21" s="122">
        <f t="shared" si="1"/>
        <v>3</v>
      </c>
      <c r="E21" s="122">
        <f t="shared" si="1"/>
        <v>2</v>
      </c>
      <c r="F21" s="123">
        <f t="shared" si="1"/>
        <v>0</v>
      </c>
      <c r="G21" s="552">
        <f t="shared" si="0"/>
        <v>18</v>
      </c>
      <c r="H21" s="552"/>
      <c r="I21" s="552"/>
      <c r="J21" s="552"/>
      <c r="K21" s="552"/>
      <c r="L21" s="552"/>
      <c r="M21" s="615"/>
      <c r="N21" s="615"/>
      <c r="O21" s="615"/>
      <c r="P21" s="615"/>
      <c r="Q21" s="615"/>
      <c r="R21" s="615"/>
      <c r="S21" s="615"/>
      <c r="T21" s="615"/>
      <c r="U21" s="615"/>
      <c r="V21" s="615"/>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5" customHeight="1" x14ac:dyDescent="0.25">
      <c r="A22" s="554" t="s">
        <v>73</v>
      </c>
      <c r="B22" s="554"/>
      <c r="C22" s="125">
        <f t="shared" si="1"/>
        <v>20</v>
      </c>
      <c r="D22" s="126">
        <f t="shared" si="1"/>
        <v>6</v>
      </c>
      <c r="E22" s="126">
        <f t="shared" si="1"/>
        <v>2</v>
      </c>
      <c r="F22" s="127">
        <f t="shared" si="1"/>
        <v>0</v>
      </c>
      <c r="G22" s="555">
        <f t="shared" si="0"/>
        <v>28</v>
      </c>
      <c r="H22" s="555"/>
      <c r="I22" s="555"/>
      <c r="J22" s="555"/>
      <c r="K22" s="555"/>
      <c r="L22" s="555"/>
      <c r="M22" s="616"/>
      <c r="N22" s="616"/>
      <c r="O22" s="616"/>
      <c r="P22" s="616"/>
      <c r="Q22" s="616"/>
      <c r="R22" s="616"/>
      <c r="S22" s="616"/>
      <c r="T22" s="616"/>
      <c r="U22" s="616"/>
      <c r="V22" s="616"/>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5" customHeight="1" x14ac:dyDescent="0.25">
      <c r="A23" s="556" t="s">
        <v>74</v>
      </c>
      <c r="B23" s="556"/>
      <c r="C23" s="129">
        <f t="shared" si="1"/>
        <v>2</v>
      </c>
      <c r="D23" s="130">
        <f t="shared" si="1"/>
        <v>1</v>
      </c>
      <c r="E23" s="130">
        <f t="shared" si="1"/>
        <v>1</v>
      </c>
      <c r="F23" s="131">
        <f t="shared" si="1"/>
        <v>0</v>
      </c>
      <c r="G23" s="557">
        <f t="shared" si="0"/>
        <v>4</v>
      </c>
      <c r="H23" s="557"/>
      <c r="I23" s="557"/>
      <c r="J23" s="557"/>
      <c r="K23" s="557"/>
      <c r="L23" s="557"/>
      <c r="M23" s="617"/>
      <c r="N23" s="617"/>
      <c r="O23" s="617"/>
      <c r="P23" s="617"/>
      <c r="Q23" s="617"/>
      <c r="R23" s="617"/>
      <c r="S23" s="617"/>
      <c r="T23" s="617"/>
      <c r="U23" s="617"/>
      <c r="V23" s="617"/>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20.100000000000001" customHeight="1" x14ac:dyDescent="0.25">
      <c r="A24" s="533" t="s">
        <v>362</v>
      </c>
      <c r="B24" s="533"/>
      <c r="C24" s="534"/>
      <c r="D24" s="534"/>
      <c r="E24" s="534"/>
      <c r="F24" s="534"/>
      <c r="G24" s="535"/>
      <c r="H24" s="535"/>
      <c r="I24" s="535"/>
      <c r="J24" s="535"/>
      <c r="K24" s="535"/>
      <c r="L24" s="535"/>
      <c r="M24" s="611"/>
      <c r="N24" s="611"/>
      <c r="O24" s="611"/>
      <c r="P24" s="611"/>
      <c r="Q24" s="611"/>
      <c r="R24" s="611"/>
      <c r="S24" s="611"/>
      <c r="T24" s="611"/>
      <c r="U24" s="611"/>
      <c r="V24" s="611"/>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3.5" customHeight="1" x14ac:dyDescent="0.25">
      <c r="A25" s="350"/>
      <c r="B25" s="13" t="s">
        <v>363</v>
      </c>
      <c r="C25" s="14"/>
      <c r="D25" s="70"/>
      <c r="E25" s="70"/>
      <c r="F25" s="70"/>
      <c r="G25" s="14"/>
      <c r="H25" s="70"/>
      <c r="I25" s="70"/>
      <c r="J25" s="70"/>
      <c r="K25" s="70"/>
      <c r="L25" s="16"/>
      <c r="M25" s="601"/>
      <c r="N25" s="601"/>
      <c r="O25" s="601"/>
      <c r="P25" s="601"/>
      <c r="Q25" s="601"/>
      <c r="R25" s="601"/>
      <c r="S25" s="601"/>
      <c r="T25" s="601"/>
      <c r="U25" s="601"/>
      <c r="V25" s="601"/>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x14ac:dyDescent="0.3">
      <c r="A26" s="18" t="s">
        <v>364</v>
      </c>
      <c r="B26" s="151" t="s">
        <v>365</v>
      </c>
      <c r="C26" s="30"/>
      <c r="D26" s="21"/>
      <c r="E26" s="21" t="s">
        <v>18</v>
      </c>
      <c r="F26" s="21"/>
      <c r="G26" s="20"/>
      <c r="H26" s="22">
        <v>1</v>
      </c>
      <c r="I26" s="22"/>
      <c r="J26" s="23"/>
      <c r="K26" s="24">
        <v>4</v>
      </c>
      <c r="L26" s="24" t="s">
        <v>24</v>
      </c>
      <c r="M26" s="137" t="s">
        <v>446</v>
      </c>
      <c r="N26" s="142" t="str">
        <f>A17</f>
        <v>mamgy1ub17gm</v>
      </c>
      <c r="O26" s="273" t="str">
        <f>B17</f>
        <v>Advanced Methodology I. PR</v>
      </c>
      <c r="P26" s="150"/>
      <c r="Q26" s="446"/>
      <c r="R26" s="265"/>
      <c r="S26" s="270"/>
      <c r="T26" s="21"/>
      <c r="U26" s="29"/>
      <c r="V26" s="349" t="s">
        <v>366</v>
      </c>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x14ac:dyDescent="0.25">
      <c r="A27" s="538" t="s">
        <v>29</v>
      </c>
      <c r="B27" s="538"/>
      <c r="C27" s="56">
        <f>SUMIF(C26:C26,"=x",$G26:$G26)+SUMIF(C26:C26,"=x",$H26:$H26)+SUMIF(C26:C26,"=x",$I26:$I26)</f>
        <v>0</v>
      </c>
      <c r="D27" s="35">
        <f>SUMIF(D26:D26,"=x",$G26:$G26)+SUMIF(D26:D26,"=x",$H26:$H26)+SUMIF(D26:D26,"=x",$I26:$I26)</f>
        <v>0</v>
      </c>
      <c r="E27" s="35">
        <f>SUMIF(E26:E26,"=x",$G26:$G26)+SUMIF(E26:E26,"=x",$H26:$H26)+SUMIF(E26:E26,"=x",$I26:$I26)</f>
        <v>1</v>
      </c>
      <c r="F27" s="35">
        <f>SUMIF(F26:F26,"=x",$G26:$G26)+SUMIF(F26:F26,"=x",$H26:$H26)+SUMIF(F26:F26,"=x",$I26:$I26)</f>
        <v>0</v>
      </c>
      <c r="G27" s="539">
        <f>SUM(C27:F27)</f>
        <v>1</v>
      </c>
      <c r="H27" s="539"/>
      <c r="I27" s="539"/>
      <c r="J27" s="539"/>
      <c r="K27" s="539"/>
      <c r="L27" s="539"/>
      <c r="M27" s="618"/>
      <c r="N27" s="618"/>
      <c r="O27" s="618"/>
      <c r="P27" s="618"/>
      <c r="Q27" s="618"/>
      <c r="R27" s="618"/>
      <c r="S27" s="618"/>
      <c r="T27" s="618"/>
      <c r="U27" s="618"/>
      <c r="V27" s="618"/>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x14ac:dyDescent="0.25">
      <c r="A28" s="541" t="s">
        <v>30</v>
      </c>
      <c r="B28" s="541"/>
      <c r="C28" s="57">
        <f>SUMIF(C26:C26,"=x",$K26:$K26)</f>
        <v>0</v>
      </c>
      <c r="D28" s="39">
        <f>SUMIF(D26:D26,"=x",$K26:$K26)</f>
        <v>0</v>
      </c>
      <c r="E28" s="39">
        <f>SUMIF(E26:E26,"=x",$K26:$K26)</f>
        <v>4</v>
      </c>
      <c r="F28" s="39">
        <f>SUMIF(F26:F26,"=x",$K26:$K26)</f>
        <v>0</v>
      </c>
      <c r="G28" s="542">
        <f>SUM(C28:F28)</f>
        <v>4</v>
      </c>
      <c r="H28" s="542"/>
      <c r="I28" s="542"/>
      <c r="J28" s="542"/>
      <c r="K28" s="542"/>
      <c r="L28" s="542"/>
      <c r="M28" s="619"/>
      <c r="N28" s="619"/>
      <c r="O28" s="619"/>
      <c r="P28" s="619"/>
      <c r="Q28" s="619"/>
      <c r="R28" s="619"/>
      <c r="S28" s="619"/>
      <c r="T28" s="619"/>
      <c r="U28" s="619"/>
      <c r="V28" s="619"/>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x14ac:dyDescent="0.25">
      <c r="A29" s="543" t="s">
        <v>31</v>
      </c>
      <c r="B29" s="543"/>
      <c r="C29" s="58">
        <f>COUNTIFS(C25:C26,"x",$L25:$L26,"K")+COUNTIFS(C25:C26,"x",$L25:$L26,"AK")+COUNTIFS(C25:C26,"x",$L25:$L26,"BK")</f>
        <v>0</v>
      </c>
      <c r="D29" s="43">
        <f>COUNTIFS(D25:D26,"x",$L25:$L26,"K")+COUNTIFS(D25:D26,"x",$L25:$L26,"AK")+COUNTIFS(D25:D26,"x",$L25:$L26,"BK")</f>
        <v>0</v>
      </c>
      <c r="E29" s="43">
        <f>COUNTIFS(E25:E26,"x",$L25:$L26,"K")+COUNTIFS(E25:E26,"x",$L25:$L26,"AK")+COUNTIFS(E25:E26,"x",$L25:$L26,"BK")</f>
        <v>0</v>
      </c>
      <c r="F29" s="43">
        <f>SUMPRODUCT(--(F$5:F$7="x"),--($L$5:$L$7="K"))</f>
        <v>0</v>
      </c>
      <c r="G29" s="544">
        <f>SUM(C29:F29)</f>
        <v>0</v>
      </c>
      <c r="H29" s="544"/>
      <c r="I29" s="544"/>
      <c r="J29" s="544"/>
      <c r="K29" s="544"/>
      <c r="L29" s="544"/>
      <c r="M29" s="620"/>
      <c r="N29" s="620"/>
      <c r="O29" s="620"/>
      <c r="P29" s="620"/>
      <c r="Q29" s="620"/>
      <c r="R29" s="620"/>
      <c r="S29" s="620"/>
      <c r="T29" s="620"/>
      <c r="U29" s="620"/>
      <c r="V29" s="620"/>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39" customHeight="1" x14ac:dyDescent="0.25">
      <c r="A30" s="350"/>
      <c r="B30" s="351" t="s">
        <v>367</v>
      </c>
      <c r="C30" s="562" t="s">
        <v>368</v>
      </c>
      <c r="D30" s="562"/>
      <c r="E30" s="562"/>
      <c r="F30" s="562"/>
      <c r="G30" s="562"/>
      <c r="H30" s="562"/>
      <c r="I30" s="562"/>
      <c r="J30" s="562"/>
      <c r="K30" s="562"/>
      <c r="L30" s="562"/>
      <c r="M30" s="562"/>
      <c r="N30" s="562"/>
      <c r="O30" s="562"/>
      <c r="P30" s="146"/>
      <c r="Q30" s="146"/>
      <c r="R30" s="146"/>
      <c r="S30" s="146"/>
      <c r="T30" s="146"/>
      <c r="U30" s="146"/>
      <c r="V30" s="147"/>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x14ac:dyDescent="0.3">
      <c r="A31" s="18" t="s">
        <v>369</v>
      </c>
      <c r="B31" s="447" t="s">
        <v>370</v>
      </c>
      <c r="C31" s="30"/>
      <c r="D31" s="21" t="s">
        <v>18</v>
      </c>
      <c r="E31" s="21"/>
      <c r="F31" s="21"/>
      <c r="G31" s="20">
        <v>2</v>
      </c>
      <c r="H31" s="22"/>
      <c r="I31" s="22"/>
      <c r="J31" s="23"/>
      <c r="K31" s="24">
        <v>2</v>
      </c>
      <c r="L31" s="24" t="s">
        <v>35</v>
      </c>
      <c r="M31" s="270"/>
      <c r="N31" s="148"/>
      <c r="O31" s="263" t="s">
        <v>27</v>
      </c>
      <c r="P31" s="150"/>
      <c r="Q31" s="446"/>
      <c r="R31" s="265"/>
      <c r="S31" s="270"/>
      <c r="T31" s="21"/>
      <c r="U31" s="29"/>
      <c r="V31" s="192" t="s">
        <v>371</v>
      </c>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3">
      <c r="A32" s="18" t="s">
        <v>372</v>
      </c>
      <c r="B32" s="447" t="s">
        <v>373</v>
      </c>
      <c r="C32" s="20" t="s">
        <v>18</v>
      </c>
      <c r="D32" s="21"/>
      <c r="E32" s="21"/>
      <c r="F32" s="21"/>
      <c r="G32" s="20">
        <v>2</v>
      </c>
      <c r="H32" s="22"/>
      <c r="I32" s="22"/>
      <c r="J32" s="23"/>
      <c r="K32" s="24">
        <v>2</v>
      </c>
      <c r="L32" s="24" t="s">
        <v>45</v>
      </c>
      <c r="M32" s="270"/>
      <c r="N32" s="148"/>
      <c r="O32" s="263" t="s">
        <v>27</v>
      </c>
      <c r="P32" s="150"/>
      <c r="Q32" s="446"/>
      <c r="R32" s="265"/>
      <c r="S32" s="270"/>
      <c r="T32" s="21"/>
      <c r="U32" s="29"/>
      <c r="V32" s="192" t="s">
        <v>374</v>
      </c>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x14ac:dyDescent="0.3">
      <c r="A33" s="18" t="s">
        <v>375</v>
      </c>
      <c r="B33" s="447" t="s">
        <v>376</v>
      </c>
      <c r="C33" s="20" t="s">
        <v>18</v>
      </c>
      <c r="D33" s="21"/>
      <c r="E33" s="21"/>
      <c r="F33" s="21"/>
      <c r="G33" s="20">
        <v>2</v>
      </c>
      <c r="H33" s="22"/>
      <c r="I33" s="22"/>
      <c r="J33" s="23"/>
      <c r="K33" s="24">
        <v>2</v>
      </c>
      <c r="L33" s="24" t="s">
        <v>35</v>
      </c>
      <c r="M33" s="270"/>
      <c r="N33" s="148"/>
      <c r="O33" s="263" t="s">
        <v>27</v>
      </c>
      <c r="P33" s="150"/>
      <c r="Q33" s="446"/>
      <c r="R33" s="265"/>
      <c r="S33" s="270"/>
      <c r="T33" s="21"/>
      <c r="U33" s="29"/>
      <c r="V33" s="192" t="s">
        <v>377</v>
      </c>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x14ac:dyDescent="0.3">
      <c r="A34" s="18" t="s">
        <v>378</v>
      </c>
      <c r="B34" s="447" t="s">
        <v>379</v>
      </c>
      <c r="C34" s="30"/>
      <c r="D34" s="21" t="s">
        <v>18</v>
      </c>
      <c r="E34" s="21"/>
      <c r="F34" s="21"/>
      <c r="G34" s="20">
        <v>2</v>
      </c>
      <c r="H34" s="22"/>
      <c r="I34" s="22"/>
      <c r="J34" s="23"/>
      <c r="K34" s="24">
        <v>2</v>
      </c>
      <c r="L34" s="24" t="s">
        <v>35</v>
      </c>
      <c r="M34" s="270"/>
      <c r="N34" s="148"/>
      <c r="O34" s="263" t="s">
        <v>27</v>
      </c>
      <c r="P34" s="150"/>
      <c r="Q34" s="446"/>
      <c r="R34" s="265"/>
      <c r="S34" s="270"/>
      <c r="T34" s="21"/>
      <c r="U34" s="29"/>
      <c r="V34" s="192" t="s">
        <v>380</v>
      </c>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3">
      <c r="A35" s="18" t="s">
        <v>381</v>
      </c>
      <c r="B35" s="448" t="s">
        <v>382</v>
      </c>
      <c r="C35" s="30"/>
      <c r="D35" s="21"/>
      <c r="E35" s="21" t="s">
        <v>18</v>
      </c>
      <c r="F35" s="21"/>
      <c r="G35" s="20"/>
      <c r="H35" s="22"/>
      <c r="I35" s="22">
        <v>3</v>
      </c>
      <c r="J35" s="23"/>
      <c r="K35" s="24">
        <v>6</v>
      </c>
      <c r="L35" s="24" t="s">
        <v>24</v>
      </c>
      <c r="M35" s="277" t="s">
        <v>443</v>
      </c>
      <c r="N35" s="278" t="str">
        <f>A14</f>
        <v>gentecub17em</v>
      </c>
      <c r="O35" s="279" t="str">
        <f>B14</f>
        <v>Genetechnology L</v>
      </c>
      <c r="P35" s="150"/>
      <c r="Q35" s="446"/>
      <c r="R35" s="265"/>
      <c r="S35" s="270"/>
      <c r="T35" s="21"/>
      <c r="U35" s="29"/>
      <c r="V35" s="192" t="s">
        <v>383</v>
      </c>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3">
      <c r="A36" s="18" t="s">
        <v>384</v>
      </c>
      <c r="B36" s="447" t="s">
        <v>385</v>
      </c>
      <c r="C36" s="30"/>
      <c r="D36" s="21" t="s">
        <v>18</v>
      </c>
      <c r="E36" s="21"/>
      <c r="F36" s="21"/>
      <c r="G36" s="20">
        <v>2</v>
      </c>
      <c r="H36" s="22"/>
      <c r="I36" s="22"/>
      <c r="J36" s="23"/>
      <c r="K36" s="24">
        <v>2</v>
      </c>
      <c r="L36" s="24" t="s">
        <v>35</v>
      </c>
      <c r="M36" s="270"/>
      <c r="N36" s="26"/>
      <c r="O36" s="27" t="s">
        <v>27</v>
      </c>
      <c r="P36" s="150"/>
      <c r="Q36" s="446"/>
      <c r="R36" s="265"/>
      <c r="S36" s="270"/>
      <c r="T36" s="21"/>
      <c r="U36" s="29"/>
      <c r="V36" s="192" t="s">
        <v>49</v>
      </c>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x14ac:dyDescent="0.3">
      <c r="A37" s="18" t="s">
        <v>386</v>
      </c>
      <c r="B37" s="447" t="s">
        <v>387</v>
      </c>
      <c r="C37" s="30"/>
      <c r="D37" s="21" t="s">
        <v>18</v>
      </c>
      <c r="E37" s="21"/>
      <c r="F37" s="21"/>
      <c r="G37" s="20"/>
      <c r="H37" s="22">
        <v>3</v>
      </c>
      <c r="I37" s="22"/>
      <c r="J37" s="23"/>
      <c r="K37" s="24">
        <v>6</v>
      </c>
      <c r="L37" s="24" t="s">
        <v>24</v>
      </c>
      <c r="M37" s="270"/>
      <c r="N37" s="26"/>
      <c r="O37" s="27" t="s">
        <v>27</v>
      </c>
      <c r="P37" s="150"/>
      <c r="Q37" s="446"/>
      <c r="R37" s="265"/>
      <c r="S37" s="270"/>
      <c r="T37" s="21"/>
      <c r="U37" s="29"/>
      <c r="V37" s="382" t="s">
        <v>388</v>
      </c>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x14ac:dyDescent="0.3">
      <c r="A38" s="18" t="s">
        <v>389</v>
      </c>
      <c r="B38" s="447" t="s">
        <v>390</v>
      </c>
      <c r="C38" s="30"/>
      <c r="D38" s="21"/>
      <c r="E38" s="21" t="s">
        <v>18</v>
      </c>
      <c r="F38" s="21"/>
      <c r="G38" s="20"/>
      <c r="H38" s="22"/>
      <c r="I38" s="22">
        <v>3</v>
      </c>
      <c r="J38" s="23"/>
      <c r="K38" s="24">
        <v>6</v>
      </c>
      <c r="L38" s="24" t="s">
        <v>24</v>
      </c>
      <c r="M38" s="270"/>
      <c r="N38" s="26"/>
      <c r="O38" s="27" t="s">
        <v>27</v>
      </c>
      <c r="P38" s="150"/>
      <c r="Q38" s="446"/>
      <c r="R38" s="265"/>
      <c r="S38" s="270"/>
      <c r="T38" s="21"/>
      <c r="U38" s="29"/>
      <c r="V38" s="192" t="s">
        <v>383</v>
      </c>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x14ac:dyDescent="0.3">
      <c r="A39" s="162" t="s">
        <v>391</v>
      </c>
      <c r="B39" s="447" t="s">
        <v>392</v>
      </c>
      <c r="C39" s="11" t="s">
        <v>18</v>
      </c>
      <c r="D39" s="12"/>
      <c r="E39" s="12"/>
      <c r="F39" s="156"/>
      <c r="G39" s="155">
        <v>2</v>
      </c>
      <c r="H39" s="12"/>
      <c r="I39" s="12"/>
      <c r="J39" s="157"/>
      <c r="K39" s="158">
        <v>3</v>
      </c>
      <c r="L39" s="158" t="s">
        <v>35</v>
      </c>
      <c r="M39" s="270"/>
      <c r="N39" s="289"/>
      <c r="O39" s="27" t="s">
        <v>27</v>
      </c>
      <c r="P39" s="150"/>
      <c r="Q39" s="449"/>
      <c r="R39" s="450"/>
      <c r="S39" s="362"/>
      <c r="T39" s="159"/>
      <c r="U39" s="160"/>
      <c r="V39" s="141" t="s">
        <v>393</v>
      </c>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x14ac:dyDescent="0.3">
      <c r="A40" s="162" t="s">
        <v>394</v>
      </c>
      <c r="B40" s="451" t="s">
        <v>395</v>
      </c>
      <c r="C40" s="11"/>
      <c r="D40" s="12" t="s">
        <v>18</v>
      </c>
      <c r="E40" s="12"/>
      <c r="F40" s="156"/>
      <c r="G40" s="155"/>
      <c r="H40" s="12">
        <v>2</v>
      </c>
      <c r="I40" s="12"/>
      <c r="J40" s="157"/>
      <c r="K40" s="158">
        <v>3</v>
      </c>
      <c r="L40" s="158" t="s">
        <v>24</v>
      </c>
      <c r="M40" s="277" t="s">
        <v>443</v>
      </c>
      <c r="N40" s="425" t="str">
        <f>A39</f>
        <v>adevo1sb17em</v>
      </c>
      <c r="O40" s="292" t="str">
        <f>B39</f>
        <v>Adaptive evolution I. L</v>
      </c>
      <c r="P40" s="362"/>
      <c r="Q40" s="449"/>
      <c r="R40" s="450"/>
      <c r="S40" s="362"/>
      <c r="T40" s="159"/>
      <c r="U40" s="160"/>
      <c r="V40" s="141" t="s">
        <v>393</v>
      </c>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x14ac:dyDescent="0.3">
      <c r="A41" s="162" t="s">
        <v>396</v>
      </c>
      <c r="B41" s="447" t="s">
        <v>397</v>
      </c>
      <c r="C41" s="11"/>
      <c r="D41" s="12"/>
      <c r="E41" s="12"/>
      <c r="F41" s="156" t="s">
        <v>18</v>
      </c>
      <c r="G41" s="155">
        <v>2</v>
      </c>
      <c r="H41" s="12"/>
      <c r="I41" s="12"/>
      <c r="J41" s="157"/>
      <c r="K41" s="158">
        <v>2</v>
      </c>
      <c r="L41" s="158" t="s">
        <v>45</v>
      </c>
      <c r="M41" s="270"/>
      <c r="N41" s="289"/>
      <c r="O41" s="27" t="s">
        <v>27</v>
      </c>
      <c r="P41" s="150"/>
      <c r="Q41" s="449"/>
      <c r="R41" s="450"/>
      <c r="S41" s="362"/>
      <c r="T41" s="159"/>
      <c r="U41" s="160"/>
      <c r="V41" s="141" t="s">
        <v>374</v>
      </c>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x14ac:dyDescent="0.3">
      <c r="A42" s="162" t="s">
        <v>398</v>
      </c>
      <c r="B42" s="343" t="s">
        <v>399</v>
      </c>
      <c r="C42" s="11"/>
      <c r="D42" s="12" t="s">
        <v>18</v>
      </c>
      <c r="E42" s="12"/>
      <c r="F42" s="156"/>
      <c r="G42" s="155">
        <v>2</v>
      </c>
      <c r="H42" s="12"/>
      <c r="I42" s="12"/>
      <c r="J42" s="157"/>
      <c r="K42" s="158">
        <v>2</v>
      </c>
      <c r="L42" s="158" t="s">
        <v>35</v>
      </c>
      <c r="M42" s="270"/>
      <c r="N42" s="289"/>
      <c r="O42" s="27" t="s">
        <v>27</v>
      </c>
      <c r="P42" s="150"/>
      <c r="Q42" s="449"/>
      <c r="R42" s="450"/>
      <c r="S42" s="362"/>
      <c r="T42" s="159"/>
      <c r="U42" s="160"/>
      <c r="V42" s="141" t="s">
        <v>400</v>
      </c>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x14ac:dyDescent="0.3">
      <c r="A43" s="162" t="s">
        <v>401</v>
      </c>
      <c r="B43" s="447" t="s">
        <v>402</v>
      </c>
      <c r="C43" s="11"/>
      <c r="D43" s="12"/>
      <c r="E43" s="12"/>
      <c r="F43" s="156" t="s">
        <v>18</v>
      </c>
      <c r="G43" s="155">
        <v>1</v>
      </c>
      <c r="H43" s="12"/>
      <c r="I43" s="12"/>
      <c r="J43" s="157"/>
      <c r="K43" s="158">
        <v>2</v>
      </c>
      <c r="L43" s="158" t="s">
        <v>35</v>
      </c>
      <c r="M43" s="270" t="s">
        <v>20</v>
      </c>
      <c r="N43" s="418" t="str">
        <f>A44</f>
        <v>elmokosb17sm</v>
      </c>
      <c r="O43" s="452" t="str">
        <f>B44</f>
        <v>Theory-based ecology PR</v>
      </c>
      <c r="P43" s="453" t="s">
        <v>173</v>
      </c>
      <c r="Q43" s="454" t="str">
        <f>A34</f>
        <v>matmb1sb17em</v>
      </c>
      <c r="R43" s="292" t="str">
        <f>B34</f>
        <v>Mathematical modelling in biology I. L</v>
      </c>
      <c r="S43" s="362"/>
      <c r="T43" s="159"/>
      <c r="U43" s="160"/>
      <c r="V43" s="141" t="s">
        <v>403</v>
      </c>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x14ac:dyDescent="0.3">
      <c r="A44" s="162" t="s">
        <v>404</v>
      </c>
      <c r="B44" s="447" t="s">
        <v>405</v>
      </c>
      <c r="C44" s="11"/>
      <c r="D44" s="12"/>
      <c r="E44" s="12"/>
      <c r="F44" s="156" t="s">
        <v>18</v>
      </c>
      <c r="G44" s="155"/>
      <c r="H44" s="12">
        <v>2</v>
      </c>
      <c r="I44" s="12"/>
      <c r="J44" s="157"/>
      <c r="K44" s="158">
        <v>4</v>
      </c>
      <c r="L44" s="158" t="s">
        <v>157</v>
      </c>
      <c r="M44" s="270" t="s">
        <v>20</v>
      </c>
      <c r="N44" s="418" t="str">
        <f>A43</f>
        <v>elmokosb17em</v>
      </c>
      <c r="O44" s="452" t="str">
        <f>B43</f>
        <v>Theory-based ecology L</v>
      </c>
      <c r="P44" s="453" t="s">
        <v>173</v>
      </c>
      <c r="Q44" s="454" t="str">
        <f>A34</f>
        <v>matmb1sb17em</v>
      </c>
      <c r="R44" s="292" t="str">
        <f>B34</f>
        <v>Mathematical modelling in biology I. L</v>
      </c>
      <c r="S44" s="362"/>
      <c r="T44" s="159"/>
      <c r="U44" s="160"/>
      <c r="V44" s="141" t="s">
        <v>403</v>
      </c>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x14ac:dyDescent="0.3">
      <c r="A45" s="162" t="s">
        <v>406</v>
      </c>
      <c r="B45" s="447" t="s">
        <v>407</v>
      </c>
      <c r="C45" s="11"/>
      <c r="D45" s="12"/>
      <c r="E45" s="12"/>
      <c r="F45" s="156" t="s">
        <v>18</v>
      </c>
      <c r="G45" s="155"/>
      <c r="H45" s="12"/>
      <c r="I45" s="12">
        <v>2</v>
      </c>
      <c r="J45" s="157"/>
      <c r="K45" s="158">
        <v>4</v>
      </c>
      <c r="L45" s="158" t="s">
        <v>24</v>
      </c>
      <c r="M45" s="277" t="s">
        <v>443</v>
      </c>
      <c r="N45" s="455" t="str">
        <f>A56</f>
        <v>visokosb17em</v>
      </c>
      <c r="O45" s="292" t="str">
        <f>B56</f>
        <v>Behavioural Ecology L</v>
      </c>
      <c r="P45" s="362"/>
      <c r="Q45" s="449"/>
      <c r="R45" s="450"/>
      <c r="S45" s="362"/>
      <c r="T45" s="159"/>
      <c r="U45" s="160"/>
      <c r="V45" s="141" t="s">
        <v>408</v>
      </c>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x14ac:dyDescent="0.3">
      <c r="A46" s="162" t="s">
        <v>409</v>
      </c>
      <c r="B46" s="451" t="s">
        <v>410</v>
      </c>
      <c r="C46" s="11" t="s">
        <v>18</v>
      </c>
      <c r="D46" s="12"/>
      <c r="E46" s="12"/>
      <c r="F46" s="156"/>
      <c r="G46" s="155">
        <v>2</v>
      </c>
      <c r="H46" s="12"/>
      <c r="I46" s="12"/>
      <c r="J46" s="157"/>
      <c r="K46" s="158">
        <v>2</v>
      </c>
      <c r="L46" s="158" t="s">
        <v>35</v>
      </c>
      <c r="M46" s="270"/>
      <c r="N46" s="289"/>
      <c r="O46" s="27" t="s">
        <v>27</v>
      </c>
      <c r="P46" s="150"/>
      <c r="Q46" s="449"/>
      <c r="R46" s="450"/>
      <c r="S46" s="362"/>
      <c r="T46" s="159"/>
      <c r="U46" s="160"/>
      <c r="V46" s="141" t="s">
        <v>371</v>
      </c>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x14ac:dyDescent="0.3">
      <c r="A47" s="162" t="s">
        <v>411</v>
      </c>
      <c r="B47" s="447" t="s">
        <v>412</v>
      </c>
      <c r="C47" s="11"/>
      <c r="D47" s="12" t="s">
        <v>18</v>
      </c>
      <c r="E47" s="12"/>
      <c r="F47" s="156"/>
      <c r="G47" s="155">
        <v>2</v>
      </c>
      <c r="H47" s="12"/>
      <c r="I47" s="12"/>
      <c r="J47" s="157"/>
      <c r="K47" s="158">
        <v>2</v>
      </c>
      <c r="L47" s="158" t="s">
        <v>35</v>
      </c>
      <c r="M47" s="270"/>
      <c r="N47" s="289"/>
      <c r="O47" s="27" t="s">
        <v>27</v>
      </c>
      <c r="P47" s="150"/>
      <c r="Q47" s="449"/>
      <c r="R47" s="450"/>
      <c r="S47" s="362"/>
      <c r="T47" s="159"/>
      <c r="U47" s="160"/>
      <c r="V47" s="141" t="s">
        <v>388</v>
      </c>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x14ac:dyDescent="0.3">
      <c r="A48" s="162" t="s">
        <v>413</v>
      </c>
      <c r="B48" s="447" t="s">
        <v>414</v>
      </c>
      <c r="C48" s="11"/>
      <c r="D48" s="12" t="s">
        <v>18</v>
      </c>
      <c r="E48" s="12"/>
      <c r="F48" s="156"/>
      <c r="G48" s="155">
        <v>2</v>
      </c>
      <c r="H48" s="12"/>
      <c r="I48" s="12"/>
      <c r="J48" s="157"/>
      <c r="K48" s="158">
        <v>2</v>
      </c>
      <c r="L48" s="158" t="s">
        <v>35</v>
      </c>
      <c r="M48" s="270"/>
      <c r="N48" s="289"/>
      <c r="O48" s="27" t="s">
        <v>27</v>
      </c>
      <c r="P48" s="150"/>
      <c r="Q48" s="449"/>
      <c r="R48" s="450"/>
      <c r="S48" s="362"/>
      <c r="T48" s="159"/>
      <c r="U48" s="160"/>
      <c r="V48" s="141" t="s">
        <v>415</v>
      </c>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x14ac:dyDescent="0.3">
      <c r="A49" s="162" t="s">
        <v>416</v>
      </c>
      <c r="B49" s="447" t="s">
        <v>417</v>
      </c>
      <c r="C49" s="11"/>
      <c r="D49" s="12"/>
      <c r="E49" s="12"/>
      <c r="F49" s="156" t="s">
        <v>18</v>
      </c>
      <c r="G49" s="155"/>
      <c r="H49" s="12">
        <v>2</v>
      </c>
      <c r="I49" s="12"/>
      <c r="J49" s="157"/>
      <c r="K49" s="158">
        <v>4</v>
      </c>
      <c r="L49" s="158" t="s">
        <v>24</v>
      </c>
      <c r="M49" s="270"/>
      <c r="N49" s="289"/>
      <c r="O49" s="27" t="s">
        <v>27</v>
      </c>
      <c r="P49" s="150"/>
      <c r="Q49" s="449"/>
      <c r="R49" s="450"/>
      <c r="S49" s="362"/>
      <c r="T49" s="159"/>
      <c r="U49" s="160"/>
      <c r="V49" s="141" t="s">
        <v>371</v>
      </c>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x14ac:dyDescent="0.3">
      <c r="A50" s="162" t="s">
        <v>418</v>
      </c>
      <c r="B50" s="447" t="s">
        <v>419</v>
      </c>
      <c r="C50" s="11"/>
      <c r="D50" s="12" t="s">
        <v>18</v>
      </c>
      <c r="E50" s="12"/>
      <c r="F50" s="156"/>
      <c r="G50" s="155">
        <v>2</v>
      </c>
      <c r="H50" s="12"/>
      <c r="I50" s="12"/>
      <c r="J50" s="157"/>
      <c r="K50" s="158">
        <v>2</v>
      </c>
      <c r="L50" s="158" t="s">
        <v>45</v>
      </c>
      <c r="M50" s="270"/>
      <c r="N50" s="289"/>
      <c r="O50" s="27" t="s">
        <v>27</v>
      </c>
      <c r="P50" s="150"/>
      <c r="Q50" s="449"/>
      <c r="R50" s="450"/>
      <c r="S50" s="362"/>
      <c r="T50" s="159"/>
      <c r="U50" s="160"/>
      <c r="V50" s="141" t="s">
        <v>39</v>
      </c>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x14ac:dyDescent="0.3">
      <c r="A51" s="162" t="s">
        <v>420</v>
      </c>
      <c r="B51" s="447" t="s">
        <v>421</v>
      </c>
      <c r="C51" s="11"/>
      <c r="D51" s="12"/>
      <c r="E51" s="12" t="s">
        <v>18</v>
      </c>
      <c r="F51" s="156"/>
      <c r="G51" s="155">
        <v>2</v>
      </c>
      <c r="H51" s="12"/>
      <c r="I51" s="12"/>
      <c r="J51" s="157"/>
      <c r="K51" s="158">
        <v>2</v>
      </c>
      <c r="L51" s="158" t="s">
        <v>35</v>
      </c>
      <c r="M51" s="277" t="s">
        <v>443</v>
      </c>
      <c r="N51" s="278" t="str">
        <f>A34</f>
        <v>matmb1sb17em</v>
      </c>
      <c r="O51" s="279" t="str">
        <f>B34</f>
        <v>Mathematical modelling in biology I. L</v>
      </c>
      <c r="P51" s="150"/>
      <c r="Q51" s="449"/>
      <c r="R51" s="450"/>
      <c r="S51" s="362"/>
      <c r="T51" s="159"/>
      <c r="U51" s="160"/>
      <c r="V51" s="141" t="s">
        <v>380</v>
      </c>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x14ac:dyDescent="0.3">
      <c r="A52" s="162" t="s">
        <v>422</v>
      </c>
      <c r="B52" s="447" t="s">
        <v>423</v>
      </c>
      <c r="C52" s="11"/>
      <c r="D52" s="12"/>
      <c r="E52" s="12" t="s">
        <v>18</v>
      </c>
      <c r="F52" s="156"/>
      <c r="G52" s="155">
        <v>2</v>
      </c>
      <c r="H52" s="12"/>
      <c r="I52" s="12"/>
      <c r="J52" s="157"/>
      <c r="K52" s="158">
        <v>2</v>
      </c>
      <c r="L52" s="158" t="s">
        <v>35</v>
      </c>
      <c r="M52" s="277" t="s">
        <v>443</v>
      </c>
      <c r="N52" s="278" t="str">
        <f>A34</f>
        <v>matmb1sb17em</v>
      </c>
      <c r="O52" s="279" t="str">
        <f>B34</f>
        <v>Mathematical modelling in biology I. L</v>
      </c>
      <c r="P52" s="150"/>
      <c r="Q52" s="449"/>
      <c r="R52" s="450"/>
      <c r="S52" s="362"/>
      <c r="T52" s="159"/>
      <c r="U52" s="160"/>
      <c r="V52" s="141" t="s">
        <v>424</v>
      </c>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x14ac:dyDescent="0.3">
      <c r="A53" s="162" t="s">
        <v>425</v>
      </c>
      <c r="B53" s="447" t="s">
        <v>426</v>
      </c>
      <c r="C53" s="11"/>
      <c r="D53" s="12" t="s">
        <v>18</v>
      </c>
      <c r="E53" s="12"/>
      <c r="F53" s="156"/>
      <c r="G53" s="155"/>
      <c r="H53" s="12">
        <v>3</v>
      </c>
      <c r="I53" s="12"/>
      <c r="J53" s="157"/>
      <c r="K53" s="158">
        <v>6</v>
      </c>
      <c r="L53" s="158" t="s">
        <v>24</v>
      </c>
      <c r="M53" s="270"/>
      <c r="N53" s="289"/>
      <c r="O53" s="27" t="s">
        <v>27</v>
      </c>
      <c r="P53" s="150"/>
      <c r="Q53" s="449"/>
      <c r="R53" s="450"/>
      <c r="S53" s="362"/>
      <c r="T53" s="159"/>
      <c r="U53" s="160"/>
      <c r="V53" s="141" t="s">
        <v>366</v>
      </c>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x14ac:dyDescent="0.3">
      <c r="A54" s="162" t="s">
        <v>427</v>
      </c>
      <c r="B54" s="451" t="s">
        <v>428</v>
      </c>
      <c r="C54" s="11"/>
      <c r="D54" s="12"/>
      <c r="E54" s="12" t="s">
        <v>18</v>
      </c>
      <c r="F54" s="156"/>
      <c r="G54" s="155">
        <v>2</v>
      </c>
      <c r="H54" s="12"/>
      <c r="I54" s="12"/>
      <c r="J54" s="157"/>
      <c r="K54" s="158">
        <v>2</v>
      </c>
      <c r="L54" s="158" t="s">
        <v>45</v>
      </c>
      <c r="M54" s="270"/>
      <c r="N54" s="289"/>
      <c r="O54" s="27" t="s">
        <v>27</v>
      </c>
      <c r="P54" s="150"/>
      <c r="Q54" s="449"/>
      <c r="R54" s="450"/>
      <c r="S54" s="362"/>
      <c r="T54" s="159"/>
      <c r="U54" s="160"/>
      <c r="V54" s="141" t="s">
        <v>374</v>
      </c>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x14ac:dyDescent="0.3">
      <c r="A55" s="162" t="s">
        <v>429</v>
      </c>
      <c r="B55" s="447" t="s">
        <v>430</v>
      </c>
      <c r="C55" s="11"/>
      <c r="D55" s="12" t="s">
        <v>18</v>
      </c>
      <c r="E55" s="12"/>
      <c r="F55" s="156"/>
      <c r="G55" s="155">
        <v>2</v>
      </c>
      <c r="H55" s="12"/>
      <c r="I55" s="12"/>
      <c r="J55" s="157"/>
      <c r="K55" s="158">
        <v>2</v>
      </c>
      <c r="L55" s="158" t="s">
        <v>35</v>
      </c>
      <c r="M55" s="270"/>
      <c r="N55" s="289"/>
      <c r="O55" s="27" t="s">
        <v>27</v>
      </c>
      <c r="P55" s="150"/>
      <c r="Q55" s="449"/>
      <c r="R55" s="450"/>
      <c r="S55" s="362"/>
      <c r="T55" s="159"/>
      <c r="U55" s="160"/>
      <c r="V55" s="141" t="s">
        <v>431</v>
      </c>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s="17" customFormat="1" x14ac:dyDescent="0.3">
      <c r="A56" s="167" t="s">
        <v>432</v>
      </c>
      <c r="B56" s="447" t="s">
        <v>433</v>
      </c>
      <c r="C56" s="82"/>
      <c r="D56" s="12" t="s">
        <v>18</v>
      </c>
      <c r="E56" s="77"/>
      <c r="F56" s="156"/>
      <c r="G56" s="456">
        <v>2</v>
      </c>
      <c r="H56" s="22"/>
      <c r="I56" s="22"/>
      <c r="J56" s="23"/>
      <c r="K56" s="24">
        <v>2</v>
      </c>
      <c r="L56" s="24" t="s">
        <v>35</v>
      </c>
      <c r="M56" s="270"/>
      <c r="N56" s="418"/>
      <c r="O56" s="27" t="s">
        <v>27</v>
      </c>
      <c r="P56" s="150"/>
      <c r="Q56" s="457"/>
      <c r="R56" s="310"/>
      <c r="S56" s="270"/>
      <c r="T56" s="22"/>
      <c r="U56" s="83"/>
      <c r="V56" s="141" t="s">
        <v>434</v>
      </c>
    </row>
    <row r="57" spans="1:256" s="178" customFormat="1" x14ac:dyDescent="0.25">
      <c r="A57" s="426"/>
      <c r="B57" s="172" t="s">
        <v>148</v>
      </c>
      <c r="C57" s="173">
        <f>SUMIF(C31:C56,"=x",$K31:$K56)</f>
        <v>9</v>
      </c>
      <c r="D57" s="173">
        <f>SUMIF(D31:D56,"=x",$K31:$K56)</f>
        <v>33</v>
      </c>
      <c r="E57" s="173">
        <f>SUMIF(E31:E56,"=x",$K31:$K56)</f>
        <v>18</v>
      </c>
      <c r="F57" s="173">
        <f>SUMIF(F31:F56,"=x",$K31:$K56)</f>
        <v>16</v>
      </c>
      <c r="G57" s="563">
        <f>SUM(K31:K56)</f>
        <v>76</v>
      </c>
      <c r="H57" s="563"/>
      <c r="I57" s="563"/>
      <c r="J57" s="563"/>
      <c r="K57" s="563"/>
      <c r="L57" s="563"/>
      <c r="M57" s="612"/>
      <c r="N57" s="612"/>
      <c r="O57" s="612"/>
      <c r="P57" s="612"/>
      <c r="Q57" s="612"/>
      <c r="R57" s="612"/>
      <c r="S57" s="612"/>
      <c r="T57" s="612"/>
      <c r="U57" s="612"/>
      <c r="V57" s="612"/>
    </row>
    <row r="58" spans="1:256" s="17" customFormat="1" ht="13.5" customHeight="1" x14ac:dyDescent="0.25">
      <c r="A58" s="350"/>
      <c r="B58" s="180" t="s">
        <v>149</v>
      </c>
      <c r="C58" s="181">
        <v>8</v>
      </c>
      <c r="D58" s="182">
        <v>22</v>
      </c>
      <c r="E58" s="182">
        <v>19</v>
      </c>
      <c r="F58" s="183">
        <v>3</v>
      </c>
      <c r="G58" s="564">
        <f>SUM(C58:F58)</f>
        <v>52</v>
      </c>
      <c r="H58" s="564"/>
      <c r="I58" s="564"/>
      <c r="J58" s="564"/>
      <c r="K58" s="564"/>
      <c r="L58" s="564"/>
      <c r="M58" s="593"/>
      <c r="N58" s="593"/>
      <c r="O58" s="593"/>
      <c r="P58" s="593"/>
      <c r="Q58" s="593"/>
      <c r="R58" s="593"/>
      <c r="S58" s="593"/>
      <c r="T58" s="593"/>
      <c r="U58" s="593"/>
      <c r="V58" s="593"/>
    </row>
    <row r="59" spans="1:256" ht="20.100000000000001" customHeight="1" x14ac:dyDescent="0.25">
      <c r="A59" s="533" t="s">
        <v>150</v>
      </c>
      <c r="B59" s="533"/>
      <c r="C59" s="534"/>
      <c r="D59" s="534"/>
      <c r="E59" s="534"/>
      <c r="F59" s="534"/>
      <c r="G59" s="535"/>
      <c r="H59" s="535"/>
      <c r="I59" s="535"/>
      <c r="J59" s="535"/>
      <c r="K59" s="535"/>
      <c r="L59" s="535"/>
      <c r="M59" s="611"/>
      <c r="N59" s="611"/>
      <c r="O59" s="611"/>
      <c r="P59" s="611"/>
      <c r="Q59" s="611"/>
      <c r="R59" s="611"/>
      <c r="S59" s="611"/>
      <c r="T59" s="611"/>
      <c r="U59" s="611"/>
      <c r="V59" s="611"/>
    </row>
    <row r="60" spans="1:256" ht="13.5" customHeight="1" x14ac:dyDescent="0.25">
      <c r="A60" s="458"/>
      <c r="B60" s="186" t="s">
        <v>151</v>
      </c>
      <c r="C60" s="456" t="s">
        <v>18</v>
      </c>
      <c r="D60" s="77"/>
      <c r="E60" s="77"/>
      <c r="F60" s="78"/>
      <c r="G60" s="82"/>
      <c r="H60" s="22"/>
      <c r="I60" s="22"/>
      <c r="J60" s="23"/>
      <c r="K60" s="24">
        <v>2</v>
      </c>
      <c r="L60" s="24"/>
      <c r="M60" s="459"/>
      <c r="N60" s="309"/>
      <c r="O60" s="310"/>
      <c r="P60" s="270"/>
      <c r="Q60" s="457"/>
      <c r="R60" s="310"/>
      <c r="S60" s="270"/>
      <c r="T60" s="22"/>
      <c r="U60" s="83"/>
      <c r="V60" s="187"/>
    </row>
    <row r="61" spans="1:256" ht="13.5" customHeight="1" x14ac:dyDescent="0.25">
      <c r="A61" s="458"/>
      <c r="B61" s="186" t="s">
        <v>151</v>
      </c>
      <c r="C61" s="456"/>
      <c r="D61" s="77" t="s">
        <v>18</v>
      </c>
      <c r="E61" s="77"/>
      <c r="F61" s="78"/>
      <c r="G61" s="82"/>
      <c r="H61" s="22"/>
      <c r="I61" s="22"/>
      <c r="J61" s="23"/>
      <c r="K61" s="24">
        <v>2</v>
      </c>
      <c r="L61" s="24"/>
      <c r="M61" s="459"/>
      <c r="N61" s="309"/>
      <c r="O61" s="310"/>
      <c r="P61" s="270"/>
      <c r="Q61" s="457"/>
      <c r="R61" s="310"/>
      <c r="S61" s="270"/>
      <c r="T61" s="22"/>
      <c r="U61" s="83"/>
      <c r="V61" s="187"/>
    </row>
    <row r="62" spans="1:256" ht="13.5" customHeight="1" x14ac:dyDescent="0.25">
      <c r="A62" s="458"/>
      <c r="B62" s="186" t="s">
        <v>151</v>
      </c>
      <c r="C62" s="456"/>
      <c r="D62" s="77"/>
      <c r="E62" s="77"/>
      <c r="F62" s="78" t="s">
        <v>18</v>
      </c>
      <c r="G62" s="82"/>
      <c r="H62" s="22"/>
      <c r="I62" s="22"/>
      <c r="J62" s="23"/>
      <c r="K62" s="24">
        <v>2</v>
      </c>
      <c r="L62" s="24"/>
      <c r="M62" s="459"/>
      <c r="N62" s="309"/>
      <c r="O62" s="310"/>
      <c r="P62" s="270"/>
      <c r="Q62" s="457"/>
      <c r="R62" s="310"/>
      <c r="S62" s="270"/>
      <c r="T62" s="22"/>
      <c r="U62" s="83"/>
      <c r="V62" s="187"/>
    </row>
    <row r="63" spans="1:256" ht="20.100000000000001" customHeight="1" x14ac:dyDescent="0.25">
      <c r="A63" s="533" t="s">
        <v>56</v>
      </c>
      <c r="B63" s="533"/>
      <c r="C63" s="14"/>
      <c r="D63" s="70"/>
      <c r="E63" s="70"/>
      <c r="F63" s="70"/>
      <c r="G63" s="14"/>
      <c r="H63" s="70"/>
      <c r="I63" s="70"/>
      <c r="J63" s="70"/>
      <c r="K63" s="70"/>
      <c r="L63" s="16"/>
      <c r="M63" s="611"/>
      <c r="N63" s="611"/>
      <c r="O63" s="611"/>
      <c r="P63" s="611"/>
      <c r="Q63" s="611"/>
      <c r="R63" s="611"/>
      <c r="S63" s="611"/>
      <c r="T63" s="611"/>
      <c r="U63" s="611"/>
      <c r="V63" s="611"/>
    </row>
    <row r="64" spans="1:256" ht="13.5" customHeight="1" x14ac:dyDescent="0.25">
      <c r="A64" s="188" t="str">
        <f>MSc!A27</f>
        <v>diplm1ub17dm</v>
      </c>
      <c r="B64" s="81" t="str">
        <f>MSc!B27</f>
        <v>Thesis Research Work I. PR</v>
      </c>
      <c r="C64" s="50"/>
      <c r="D64" s="190"/>
      <c r="E64" s="190" t="str">
        <f>MSc!E27</f>
        <v>x</v>
      </c>
      <c r="F64" s="49"/>
      <c r="G64" s="50"/>
      <c r="H64" s="190">
        <f>MSc!H27</f>
        <v>3</v>
      </c>
      <c r="I64" s="190"/>
      <c r="J64" s="49"/>
      <c r="K64" s="191">
        <f>MSc!K27</f>
        <v>5</v>
      </c>
      <c r="L64" s="158" t="s">
        <v>24</v>
      </c>
      <c r="M64" s="270"/>
      <c r="N64" s="309"/>
      <c r="O64" s="310"/>
      <c r="P64" s="270"/>
      <c r="Q64" s="457"/>
      <c r="R64" s="310"/>
      <c r="S64" s="270"/>
      <c r="T64" s="22"/>
      <c r="U64" s="83"/>
      <c r="V64" s="141" t="str">
        <f>MSc!V27</f>
        <v>Nyitray László</v>
      </c>
    </row>
    <row r="65" spans="1:22" ht="13.5" customHeight="1" x14ac:dyDescent="0.25">
      <c r="A65" s="188" t="str">
        <f>MSc!A28</f>
        <v>diplm2ub17dm</v>
      </c>
      <c r="B65" s="81" t="str">
        <f>MSc!B28</f>
        <v>Thesis Research Work II. PR</v>
      </c>
      <c r="C65" s="460"/>
      <c r="D65" s="461"/>
      <c r="E65" s="461"/>
      <c r="F65" s="462" t="str">
        <f>MSc!F28</f>
        <v>x</v>
      </c>
      <c r="G65" s="460"/>
      <c r="H65" s="461">
        <f>MSc!H28</f>
        <v>17</v>
      </c>
      <c r="I65" s="461"/>
      <c r="J65" s="462"/>
      <c r="K65" s="191">
        <f>MSc!K28</f>
        <v>25</v>
      </c>
      <c r="L65" s="158" t="s">
        <v>24</v>
      </c>
      <c r="M65" s="137" t="s">
        <v>82</v>
      </c>
      <c r="N65" s="85" t="str">
        <f>A64</f>
        <v>diplm1ub17dm</v>
      </c>
      <c r="O65" s="273" t="str">
        <f>B64</f>
        <v>Thesis Research Work I. PR</v>
      </c>
      <c r="P65" s="150"/>
      <c r="Q65" s="457"/>
      <c r="R65" s="310"/>
      <c r="S65" s="270"/>
      <c r="T65" s="22"/>
      <c r="U65" s="83"/>
      <c r="V65" s="141" t="str">
        <f>MSc!V28</f>
        <v>Nyitray László</v>
      </c>
    </row>
    <row r="66" spans="1:22" ht="24.9" customHeight="1" x14ac:dyDescent="0.25">
      <c r="A66" s="567" t="s">
        <v>152</v>
      </c>
      <c r="B66" s="567"/>
      <c r="C66" s="596"/>
      <c r="D66" s="596"/>
      <c r="E66" s="596"/>
      <c r="F66" s="596"/>
      <c r="G66" s="568"/>
      <c r="H66" s="568"/>
      <c r="I66" s="568"/>
      <c r="J66" s="568"/>
      <c r="K66" s="568"/>
      <c r="L66" s="568"/>
      <c r="M66" s="611"/>
      <c r="N66" s="611"/>
      <c r="O66" s="611"/>
      <c r="P66" s="611"/>
      <c r="Q66" s="611"/>
      <c r="R66" s="611"/>
      <c r="S66" s="611"/>
      <c r="T66" s="611"/>
      <c r="U66" s="611"/>
      <c r="V66" s="611"/>
    </row>
    <row r="67" spans="1:22" ht="15" customHeight="1" x14ac:dyDescent="0.25">
      <c r="A67" s="538" t="s">
        <v>29</v>
      </c>
      <c r="B67" s="538"/>
      <c r="C67" s="56">
        <f t="shared" ref="C67:F69" si="2">SUMIF($A1:$A66,$A67,C1:C66)</f>
        <v>13</v>
      </c>
      <c r="D67" s="35">
        <f t="shared" si="2"/>
        <v>3</v>
      </c>
      <c r="E67" s="35">
        <f t="shared" si="2"/>
        <v>3</v>
      </c>
      <c r="F67" s="35">
        <f t="shared" si="2"/>
        <v>0</v>
      </c>
      <c r="G67" s="539">
        <f t="shared" ref="G67:G73" si="3">SUM(C67:F67)</f>
        <v>19</v>
      </c>
      <c r="H67" s="539"/>
      <c r="I67" s="539"/>
      <c r="J67" s="539"/>
      <c r="K67" s="539"/>
      <c r="L67" s="539"/>
      <c r="M67" s="621"/>
      <c r="N67" s="621"/>
      <c r="O67" s="621"/>
      <c r="P67" s="621"/>
      <c r="Q67" s="621"/>
      <c r="R67" s="621"/>
      <c r="S67" s="621"/>
      <c r="T67" s="621"/>
      <c r="U67" s="621"/>
      <c r="V67" s="621"/>
    </row>
    <row r="68" spans="1:22" ht="15" customHeight="1" x14ac:dyDescent="0.25">
      <c r="A68" s="541" t="s">
        <v>30</v>
      </c>
      <c r="B68" s="541"/>
      <c r="C68" s="57">
        <f t="shared" si="2"/>
        <v>20</v>
      </c>
      <c r="D68" s="39">
        <f t="shared" si="2"/>
        <v>6</v>
      </c>
      <c r="E68" s="39">
        <f t="shared" si="2"/>
        <v>6</v>
      </c>
      <c r="F68" s="39">
        <f t="shared" si="2"/>
        <v>0</v>
      </c>
      <c r="G68" s="542">
        <f t="shared" si="3"/>
        <v>32</v>
      </c>
      <c r="H68" s="542"/>
      <c r="I68" s="542"/>
      <c r="J68" s="542"/>
      <c r="K68" s="542"/>
      <c r="L68" s="542"/>
      <c r="M68" s="622"/>
      <c r="N68" s="622"/>
      <c r="O68" s="622"/>
      <c r="P68" s="622"/>
      <c r="Q68" s="622"/>
      <c r="R68" s="622"/>
      <c r="S68" s="622"/>
      <c r="T68" s="622"/>
      <c r="U68" s="622"/>
      <c r="V68" s="622"/>
    </row>
    <row r="69" spans="1:22" ht="15" customHeight="1" x14ac:dyDescent="0.25">
      <c r="A69" s="543" t="s">
        <v>31</v>
      </c>
      <c r="B69" s="543"/>
      <c r="C69" s="58">
        <f t="shared" si="2"/>
        <v>2</v>
      </c>
      <c r="D69" s="43">
        <f t="shared" si="2"/>
        <v>1</v>
      </c>
      <c r="E69" s="43">
        <f t="shared" si="2"/>
        <v>1</v>
      </c>
      <c r="F69" s="43">
        <f t="shared" si="2"/>
        <v>0</v>
      </c>
      <c r="G69" s="544">
        <f t="shared" si="3"/>
        <v>4</v>
      </c>
      <c r="H69" s="544"/>
      <c r="I69" s="544"/>
      <c r="J69" s="544"/>
      <c r="K69" s="544"/>
      <c r="L69" s="544"/>
      <c r="M69" s="623"/>
      <c r="N69" s="623"/>
      <c r="O69" s="623"/>
      <c r="P69" s="623"/>
      <c r="Q69" s="623"/>
      <c r="R69" s="623"/>
      <c r="S69" s="623"/>
      <c r="T69" s="623"/>
      <c r="U69" s="623"/>
      <c r="V69" s="623"/>
    </row>
    <row r="70" spans="1:22" ht="15" customHeight="1" x14ac:dyDescent="0.25">
      <c r="A70" s="431"/>
      <c r="B70" s="200" t="s">
        <v>153</v>
      </c>
      <c r="C70" s="201">
        <f>C58</f>
        <v>8</v>
      </c>
      <c r="D70" s="202">
        <f>D58</f>
        <v>22</v>
      </c>
      <c r="E70" s="202">
        <f>E58</f>
        <v>19</v>
      </c>
      <c r="F70" s="203">
        <f>F58</f>
        <v>3</v>
      </c>
      <c r="G70" s="572">
        <f t="shared" si="3"/>
        <v>52</v>
      </c>
      <c r="H70" s="572"/>
      <c r="I70" s="572"/>
      <c r="J70" s="572"/>
      <c r="K70" s="572"/>
      <c r="L70" s="572"/>
      <c r="M70" s="388"/>
      <c r="N70" s="205"/>
      <c r="O70" s="323"/>
      <c r="P70" s="463"/>
      <c r="Q70" s="464"/>
      <c r="R70" s="323"/>
      <c r="S70" s="388"/>
      <c r="T70" s="206"/>
      <c r="U70" s="206"/>
      <c r="V70" s="322"/>
    </row>
    <row r="71" spans="1:22" ht="15" customHeight="1" x14ac:dyDescent="0.25">
      <c r="A71" s="434"/>
      <c r="B71" s="209" t="s">
        <v>154</v>
      </c>
      <c r="C71" s="210">
        <f>SUMIF(C60:C62,"=x",$K60:$K62)</f>
        <v>2</v>
      </c>
      <c r="D71" s="211">
        <f>SUMIF(D60:D62,"=x",$K60:$K62)</f>
        <v>2</v>
      </c>
      <c r="E71" s="211">
        <f>SUMIF(E60:E62,"=x",$K60:$K62)</f>
        <v>0</v>
      </c>
      <c r="F71" s="213">
        <f>SUMIF(F60:F62,"=x",$K60:$K62)</f>
        <v>2</v>
      </c>
      <c r="G71" s="573">
        <f t="shared" si="3"/>
        <v>6</v>
      </c>
      <c r="H71" s="573"/>
      <c r="I71" s="573"/>
      <c r="J71" s="573"/>
      <c r="K71" s="573"/>
      <c r="L71" s="573"/>
      <c r="M71" s="256"/>
      <c r="N71" s="215"/>
      <c r="O71" s="326"/>
      <c r="P71" s="254"/>
      <c r="Q71" s="465"/>
      <c r="R71" s="326"/>
      <c r="S71" s="256"/>
      <c r="T71" s="216"/>
      <c r="U71" s="216"/>
      <c r="V71" s="325"/>
    </row>
    <row r="72" spans="1:22" ht="15" customHeight="1" x14ac:dyDescent="0.25">
      <c r="A72" s="436"/>
      <c r="B72" s="219" t="s">
        <v>155</v>
      </c>
      <c r="C72" s="220">
        <f>SUMIF(C65:C65,"=x",$K65:$K65)</f>
        <v>0</v>
      </c>
      <c r="D72" s="221">
        <f>SUMIF(D65:D65,"=x",$K65:$K65)</f>
        <v>0</v>
      </c>
      <c r="E72" s="221">
        <f>SUMIF(E64:E65,"=x",$K64:$K65)</f>
        <v>5</v>
      </c>
      <c r="F72" s="222">
        <f>SUMIF(F64:F65,"=x",$K64:$K65)</f>
        <v>25</v>
      </c>
      <c r="G72" s="570">
        <f t="shared" si="3"/>
        <v>30</v>
      </c>
      <c r="H72" s="570"/>
      <c r="I72" s="570"/>
      <c r="J72" s="570"/>
      <c r="K72" s="570"/>
      <c r="L72" s="570"/>
      <c r="M72" s="256"/>
      <c r="N72" s="215"/>
      <c r="O72" s="326"/>
      <c r="P72" s="254"/>
      <c r="Q72" s="465"/>
      <c r="R72" s="326"/>
      <c r="S72" s="256"/>
      <c r="T72" s="216"/>
      <c r="U72" s="216"/>
      <c r="V72" s="325"/>
    </row>
    <row r="73" spans="1:22" ht="24.9" customHeight="1" x14ac:dyDescent="0.25">
      <c r="A73" s="437"/>
      <c r="B73" s="224" t="s">
        <v>156</v>
      </c>
      <c r="C73" s="225">
        <f>SUM(C70:C72,C68)</f>
        <v>30</v>
      </c>
      <c r="D73" s="226">
        <f>SUM(D70:D72,D68)</f>
        <v>30</v>
      </c>
      <c r="E73" s="226">
        <f>SUM(E70:E72,E68)</f>
        <v>30</v>
      </c>
      <c r="F73" s="228">
        <f>SUM(F70:F72,F68)</f>
        <v>30</v>
      </c>
      <c r="G73" s="571">
        <f t="shared" si="3"/>
        <v>120</v>
      </c>
      <c r="H73" s="571"/>
      <c r="I73" s="571"/>
      <c r="J73" s="571"/>
      <c r="K73" s="571"/>
      <c r="L73" s="571"/>
      <c r="M73" s="256"/>
      <c r="N73" s="215"/>
      <c r="O73" s="326"/>
      <c r="P73" s="254"/>
      <c r="Q73" s="465"/>
      <c r="R73" s="326"/>
      <c r="S73" s="256"/>
      <c r="T73" s="216"/>
      <c r="U73" s="216"/>
      <c r="V73" s="325"/>
    </row>
    <row r="74" spans="1:22" ht="15" customHeight="1" x14ac:dyDescent="0.25">
      <c r="A74"/>
      <c r="B74" s="88"/>
      <c r="C74" s="89"/>
      <c r="D74" s="89"/>
      <c r="E74" s="89"/>
      <c r="F74" s="89"/>
      <c r="G74" s="89"/>
      <c r="H74" s="232"/>
      <c r="I74" s="232"/>
      <c r="J74" s="232"/>
      <c r="K74" s="232"/>
      <c r="L74" s="232"/>
      <c r="M74" s="246"/>
      <c r="N74" s="439"/>
      <c r="O74" s="246"/>
      <c r="P74" s="91"/>
      <c r="Q74" s="91"/>
      <c r="R74" s="91"/>
      <c r="S74" s="325"/>
      <c r="T74" s="328"/>
      <c r="U74" s="328"/>
      <c r="V74"/>
    </row>
    <row r="75" spans="1:22" ht="15" customHeight="1" x14ac:dyDescent="0.3">
      <c r="A75" s="93" t="str">
        <f>MSc!A30</f>
        <v>Evaluation</v>
      </c>
      <c r="B75" s="88"/>
      <c r="C75" s="89"/>
      <c r="D75" s="89"/>
      <c r="E75" s="89"/>
      <c r="F75" s="89"/>
      <c r="G75" s="89"/>
      <c r="H75" s="232"/>
      <c r="I75" s="232"/>
      <c r="J75" s="231"/>
      <c r="K75" s="232"/>
      <c r="L75" s="233"/>
      <c r="M75" s="403"/>
      <c r="N75" s="246"/>
      <c r="O75" s="331"/>
      <c r="P75" s="466"/>
      <c r="Q75" s="467"/>
      <c r="R75" s="439"/>
      <c r="S75" s="254"/>
      <c r="T75" s="91"/>
      <c r="U75" s="91"/>
      <c r="V75" s="325"/>
    </row>
    <row r="76" spans="1:22" ht="15" customHeight="1" x14ac:dyDescent="0.25">
      <c r="A76" s="17" t="str">
        <f>MSc!A31</f>
        <v>AK = "A" type exam</v>
      </c>
      <c r="B76" s="88"/>
      <c r="C76" s="89"/>
      <c r="D76" s="89"/>
      <c r="E76" s="89"/>
      <c r="F76" s="89"/>
      <c r="G76" s="89"/>
      <c r="H76" s="232"/>
      <c r="I76" s="333"/>
      <c r="J76" s="237"/>
      <c r="K76" s="238"/>
      <c r="L76" s="239"/>
      <c r="M76" s="405"/>
      <c r="N76" s="246"/>
      <c r="O76" s="439"/>
      <c r="P76" s="254"/>
      <c r="Q76" s="467"/>
      <c r="R76" s="439"/>
      <c r="S76" s="254"/>
      <c r="T76" s="91"/>
      <c r="U76" s="91"/>
      <c r="V76" s="325"/>
    </row>
    <row r="77" spans="1:22" ht="15" customHeight="1" x14ac:dyDescent="0.25">
      <c r="A77" s="17" t="str">
        <f>MSc!A32</f>
        <v>BK = "B"  type exam</v>
      </c>
      <c r="B77" s="88"/>
      <c r="C77" s="89"/>
      <c r="D77" s="89"/>
      <c r="E77" s="89"/>
      <c r="F77" s="89"/>
      <c r="G77" s="89"/>
      <c r="H77" s="232"/>
      <c r="I77" s="244"/>
      <c r="J77" s="237"/>
      <c r="K77" s="238"/>
      <c r="L77" s="239"/>
      <c r="M77" s="405"/>
      <c r="N77" s="246"/>
      <c r="O77" s="439"/>
      <c r="P77" s="254"/>
      <c r="Q77" s="467"/>
      <c r="R77" s="439"/>
      <c r="S77" s="254"/>
      <c r="T77" s="91"/>
      <c r="U77" s="91"/>
      <c r="V77" s="325"/>
    </row>
    <row r="78" spans="1:22" ht="15" customHeight="1" x14ac:dyDescent="0.25">
      <c r="A78" s="17" t="str">
        <f>MSc!A33</f>
        <v>CK = "C"  type exam</v>
      </c>
      <c r="B78" s="88"/>
      <c r="C78" s="89"/>
      <c r="D78" s="89"/>
      <c r="E78" s="89"/>
      <c r="F78" s="89"/>
      <c r="G78" s="89"/>
      <c r="H78" s="232"/>
      <c r="I78" s="244"/>
      <c r="J78" s="237"/>
      <c r="K78" s="238"/>
      <c r="L78" s="239"/>
      <c r="M78" s="405"/>
      <c r="N78" s="246"/>
      <c r="O78" s="439"/>
      <c r="P78" s="254"/>
      <c r="Q78" s="467"/>
      <c r="R78" s="439"/>
      <c r="S78" s="254"/>
      <c r="T78" s="91"/>
      <c r="U78" s="91"/>
      <c r="V78" s="325"/>
    </row>
    <row r="79" spans="1:22" ht="15" customHeight="1" x14ac:dyDescent="0.3">
      <c r="A79" s="17" t="str">
        <f>MSc!A34</f>
        <v>DK = "D"  type exam</v>
      </c>
      <c r="E79" s="247"/>
      <c r="F79" s="247"/>
      <c r="G79" s="247"/>
      <c r="H79" s="247"/>
      <c r="I79" s="244"/>
      <c r="J79" s="237"/>
      <c r="K79" s="238"/>
      <c r="L79" s="239"/>
      <c r="M79" s="335"/>
      <c r="N79" s="330"/>
      <c r="O79" s="331"/>
      <c r="P79" s="466"/>
    </row>
    <row r="80" spans="1:22" ht="15" customHeight="1" x14ac:dyDescent="0.3">
      <c r="A80" s="17" t="str">
        <f>MSc!A35</f>
        <v>Gyj= practice (5-level evaluation)</v>
      </c>
      <c r="E80" s="247"/>
      <c r="F80" s="247"/>
      <c r="G80" s="247"/>
      <c r="H80" s="247"/>
      <c r="I80" s="244"/>
      <c r="J80" s="243"/>
      <c r="K80" s="243"/>
      <c r="L80" s="243"/>
      <c r="M80" s="405"/>
      <c r="N80" s="330"/>
      <c r="O80" s="331"/>
      <c r="P80" s="466"/>
    </row>
    <row r="81" spans="1:16" ht="15" customHeight="1" x14ac:dyDescent="0.3">
      <c r="A81" s="17" t="str">
        <f>MSc!A36</f>
        <v>Hf = (3-level evaluation)</v>
      </c>
      <c r="E81" s="247"/>
      <c r="F81" s="247"/>
      <c r="G81" s="247"/>
      <c r="H81" s="247"/>
      <c r="I81" s="244"/>
      <c r="J81" s="237"/>
      <c r="K81" s="238"/>
      <c r="L81" s="244"/>
      <c r="M81" s="336"/>
      <c r="N81" s="330"/>
      <c r="O81" s="331"/>
      <c r="P81" s="466"/>
    </row>
    <row r="82" spans="1:16" ht="15" customHeight="1" x14ac:dyDescent="0.3">
      <c r="A82" s="17" t="str">
        <f>MSc!A37</f>
        <v>Tf = (2-level evaluation)</v>
      </c>
      <c r="E82" s="247"/>
      <c r="F82" s="247"/>
      <c r="G82" s="247"/>
      <c r="H82" s="247"/>
      <c r="I82" s="247"/>
      <c r="J82" s="246"/>
      <c r="K82" s="246"/>
      <c r="L82" s="246"/>
      <c r="M82" s="336"/>
      <c r="N82" s="330"/>
      <c r="O82" s="331"/>
      <c r="P82" s="466"/>
    </row>
    <row r="83" spans="1:16" ht="15" customHeight="1" x14ac:dyDescent="0.3">
      <c r="A83" s="17"/>
    </row>
    <row r="84" spans="1:16" x14ac:dyDescent="0.3">
      <c r="A84" s="93" t="str">
        <f>MSc!A39</f>
        <v>Prerequisites</v>
      </c>
    </row>
    <row r="85" spans="1:16" x14ac:dyDescent="0.3">
      <c r="A85" s="445" t="str">
        <f>MSc!A40</f>
        <v>strong</v>
      </c>
    </row>
    <row r="86" spans="1:16" ht="12.75" customHeight="1" x14ac:dyDescent="0.3">
      <c r="A86" s="375" t="str">
        <f>MSc!A41</f>
        <v>weak</v>
      </c>
    </row>
    <row r="87" spans="1:16" x14ac:dyDescent="0.3">
      <c r="A87" s="17" t="str">
        <f>MSc!A42</f>
        <v>t = simultaneous registration</v>
      </c>
    </row>
  </sheetData>
  <mergeCells count="88">
    <mergeCell ref="G72:L72"/>
    <mergeCell ref="G73:L73"/>
    <mergeCell ref="A69:B69"/>
    <mergeCell ref="G69:L69"/>
    <mergeCell ref="M69:V69"/>
    <mergeCell ref="G70:L70"/>
    <mergeCell ref="G71:L71"/>
    <mergeCell ref="A67:B67"/>
    <mergeCell ref="G67:L67"/>
    <mergeCell ref="M67:V67"/>
    <mergeCell ref="A68:B68"/>
    <mergeCell ref="G68:L68"/>
    <mergeCell ref="M68:V68"/>
    <mergeCell ref="A63:B63"/>
    <mergeCell ref="M63:V63"/>
    <mergeCell ref="A66:B66"/>
    <mergeCell ref="C66:F66"/>
    <mergeCell ref="G66:L66"/>
    <mergeCell ref="M66:V66"/>
    <mergeCell ref="C30:O30"/>
    <mergeCell ref="G57:L57"/>
    <mergeCell ref="M57:V57"/>
    <mergeCell ref="G58:L58"/>
    <mergeCell ref="M58:V58"/>
    <mergeCell ref="A59:B59"/>
    <mergeCell ref="C59:F59"/>
    <mergeCell ref="G59:L59"/>
    <mergeCell ref="M59:V59"/>
    <mergeCell ref="A28:B28"/>
    <mergeCell ref="G28:L28"/>
    <mergeCell ref="M28:V28"/>
    <mergeCell ref="A29:B29"/>
    <mergeCell ref="G29:L29"/>
    <mergeCell ref="M29:V29"/>
    <mergeCell ref="A24:B24"/>
    <mergeCell ref="C24:F24"/>
    <mergeCell ref="G24:L24"/>
    <mergeCell ref="M24:V24"/>
    <mergeCell ref="M25:V25"/>
    <mergeCell ref="A27:B27"/>
    <mergeCell ref="G27:L27"/>
    <mergeCell ref="M27:V27"/>
    <mergeCell ref="A22:B22"/>
    <mergeCell ref="G22:L22"/>
    <mergeCell ref="M22:V22"/>
    <mergeCell ref="A23:B23"/>
    <mergeCell ref="G23:L23"/>
    <mergeCell ref="M23:V23"/>
    <mergeCell ref="A20:B20"/>
    <mergeCell ref="G20:L20"/>
    <mergeCell ref="M20:V20"/>
    <mergeCell ref="A21:B21"/>
    <mergeCell ref="G21:L21"/>
    <mergeCell ref="M21:V21"/>
    <mergeCell ref="A18:B18"/>
    <mergeCell ref="G18:L18"/>
    <mergeCell ref="M18:V18"/>
    <mergeCell ref="A19:B19"/>
    <mergeCell ref="G19:L19"/>
    <mergeCell ref="M19:V19"/>
    <mergeCell ref="A10:B10"/>
    <mergeCell ref="G10:L10"/>
    <mergeCell ref="M10:V10"/>
    <mergeCell ref="A11:B11"/>
    <mergeCell ref="C11:F11"/>
    <mergeCell ref="G11:L11"/>
    <mergeCell ref="M11:V11"/>
    <mergeCell ref="A8:B8"/>
    <mergeCell ref="G8:L8"/>
    <mergeCell ref="M8:V8"/>
    <mergeCell ref="A9:B9"/>
    <mergeCell ref="G9:L9"/>
    <mergeCell ref="M9:V9"/>
    <mergeCell ref="P2:R3"/>
    <mergeCell ref="S2:U3"/>
    <mergeCell ref="V2:V3"/>
    <mergeCell ref="A4:B4"/>
    <mergeCell ref="C4:F4"/>
    <mergeCell ref="G4:L4"/>
    <mergeCell ref="M4:V4"/>
    <mergeCell ref="A1:M1"/>
    <mergeCell ref="A2:A3"/>
    <mergeCell ref="B2:B3"/>
    <mergeCell ref="C2:F2"/>
    <mergeCell ref="G2:J2"/>
    <mergeCell ref="K2:K3"/>
    <mergeCell ref="L2:L3"/>
    <mergeCell ref="M2:O3"/>
  </mergeCells>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5B05C-74B9-4A6C-B1BB-87A134D70E9A}">
  <dimension ref="A1:IV87"/>
  <sheetViews>
    <sheetView zoomScale="85" zoomScaleNormal="85" workbookViewId="0">
      <pane xSplit="2" ySplit="3" topLeftCell="C31" activePane="bottomRight" state="frozen"/>
      <selection pane="topRight" activeCell="C1" sqref="C1"/>
      <selection pane="bottomLeft" activeCell="A4" sqref="A4"/>
      <selection pane="bottomRight" activeCell="O49" sqref="O49"/>
    </sheetView>
  </sheetViews>
  <sheetFormatPr defaultColWidth="10.6640625" defaultRowHeight="14.4" x14ac:dyDescent="0.3"/>
  <cols>
    <col min="1" max="1" width="18.6640625" style="252" customWidth="1"/>
    <col min="2" max="2" width="60.6640625" style="2" customWidth="1"/>
    <col min="3" max="9" width="4.33203125" style="1" customWidth="1"/>
    <col min="10" max="10" width="5.6640625" style="1" customWidth="1"/>
    <col min="11" max="11" width="4.33203125" style="1" customWidth="1"/>
    <col min="12" max="12" width="4.33203125" style="2" customWidth="1"/>
    <col min="13" max="13" width="3.6640625" style="251" customWidth="1"/>
    <col min="14" max="14" width="16.6640625" style="252" customWidth="1"/>
    <col min="15" max="15" width="37.33203125" style="94" customWidth="1"/>
    <col min="16" max="16" width="3.6640625" style="404" customWidth="1"/>
    <col min="17" max="17" width="12.6640625" style="252" customWidth="1"/>
    <col min="18" max="18" width="11.33203125" style="94" customWidth="1"/>
    <col min="19" max="19" width="3.6640625" style="404" customWidth="1"/>
    <col min="20" max="20" width="8" style="252" customWidth="1"/>
    <col min="21" max="21" width="10" style="94" customWidth="1"/>
    <col min="22" max="22" width="26.44140625" style="404" customWidth="1"/>
    <col min="23" max="16384" width="10.6640625" style="2"/>
  </cols>
  <sheetData>
    <row r="1" spans="1:256" ht="45" customHeight="1" x14ac:dyDescent="0.25">
      <c r="A1" s="545" t="s">
        <v>435</v>
      </c>
      <c r="B1" s="545"/>
      <c r="C1" s="545"/>
      <c r="D1" s="545"/>
      <c r="E1" s="545"/>
      <c r="F1" s="545"/>
      <c r="G1" s="545"/>
      <c r="H1" s="545"/>
      <c r="I1" s="100"/>
      <c r="J1" s="100"/>
      <c r="K1" s="100"/>
      <c r="L1" s="257"/>
      <c r="M1" s="256"/>
      <c r="N1" s="257"/>
      <c r="O1" s="258"/>
      <c r="P1" s="408"/>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8" customHeight="1" x14ac:dyDescent="0.3">
      <c r="A2" s="529" t="s">
        <v>1</v>
      </c>
      <c r="B2" s="530" t="s">
        <v>2</v>
      </c>
      <c r="C2" s="531" t="s">
        <v>3</v>
      </c>
      <c r="D2" s="531"/>
      <c r="E2" s="531"/>
      <c r="F2" s="531"/>
      <c r="G2" s="531" t="s">
        <v>4</v>
      </c>
      <c r="H2" s="531"/>
      <c r="I2" s="531"/>
      <c r="J2" s="531"/>
      <c r="K2" s="537" t="s">
        <v>5</v>
      </c>
      <c r="L2" s="537" t="s">
        <v>6</v>
      </c>
      <c r="M2" s="530" t="s">
        <v>7</v>
      </c>
      <c r="N2" s="530"/>
      <c r="O2" s="530"/>
      <c r="P2" s="530" t="s">
        <v>8</v>
      </c>
      <c r="Q2" s="530"/>
      <c r="R2" s="530"/>
      <c r="S2" s="530" t="s">
        <v>9</v>
      </c>
      <c r="T2" s="530"/>
      <c r="U2" s="530"/>
      <c r="V2" s="532" t="s">
        <v>10</v>
      </c>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54.9" customHeight="1" x14ac:dyDescent="0.25">
      <c r="A3" s="529"/>
      <c r="B3" s="530"/>
      <c r="C3" s="11">
        <v>1</v>
      </c>
      <c r="D3" s="12">
        <v>2</v>
      </c>
      <c r="E3" s="12">
        <v>3</v>
      </c>
      <c r="F3" s="12">
        <v>4</v>
      </c>
      <c r="G3" s="11" t="s">
        <v>11</v>
      </c>
      <c r="H3" s="12" t="s">
        <v>12</v>
      </c>
      <c r="I3" s="12" t="s">
        <v>13</v>
      </c>
      <c r="J3" s="12" t="s">
        <v>14</v>
      </c>
      <c r="K3" s="537"/>
      <c r="L3" s="537"/>
      <c r="M3" s="530"/>
      <c r="N3" s="530"/>
      <c r="O3" s="530"/>
      <c r="P3" s="530"/>
      <c r="Q3" s="530"/>
      <c r="R3" s="530"/>
      <c r="S3" s="530"/>
      <c r="T3" s="530"/>
      <c r="U3" s="530"/>
      <c r="V3" s="532"/>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17" customFormat="1" ht="20.100000000000001" customHeight="1" x14ac:dyDescent="0.25">
      <c r="A4" s="533" t="s">
        <v>15</v>
      </c>
      <c r="B4" s="533"/>
      <c r="C4" s="534"/>
      <c r="D4" s="534"/>
      <c r="E4" s="534"/>
      <c r="F4" s="534"/>
      <c r="G4" s="535"/>
      <c r="H4" s="535"/>
      <c r="I4" s="535"/>
      <c r="J4" s="535"/>
      <c r="K4" s="535"/>
      <c r="L4" s="535"/>
      <c r="M4" s="601"/>
      <c r="N4" s="601"/>
      <c r="O4" s="601"/>
      <c r="P4" s="601"/>
      <c r="Q4" s="601"/>
      <c r="R4" s="601"/>
      <c r="S4" s="601"/>
      <c r="T4" s="601"/>
      <c r="U4" s="601"/>
      <c r="V4" s="601"/>
    </row>
    <row r="5" spans="1:256" x14ac:dyDescent="0.3">
      <c r="A5" s="102" t="str">
        <f>MSc!A5</f>
        <v>bioinfub17em</v>
      </c>
      <c r="B5" s="103" t="str">
        <f>MSc!B5</f>
        <v>Bioinformatics  L</v>
      </c>
      <c r="C5" s="104" t="str">
        <f>MSc!C5</f>
        <v>x</v>
      </c>
      <c r="D5" s="21"/>
      <c r="E5" s="21"/>
      <c r="F5" s="29"/>
      <c r="G5" s="104">
        <f>MSc!G5</f>
        <v>2</v>
      </c>
      <c r="H5" s="22"/>
      <c r="I5" s="22"/>
      <c r="J5" s="83"/>
      <c r="K5" s="108">
        <f>MSc!K5</f>
        <v>2</v>
      </c>
      <c r="L5" s="108" t="str">
        <f>MSc!L5</f>
        <v>DK</v>
      </c>
      <c r="M5" s="109" t="str">
        <f>MSc!M5</f>
        <v>t</v>
      </c>
      <c r="N5" s="26" t="str">
        <f>MSc!N5</f>
        <v>bioinfub17gm</v>
      </c>
      <c r="O5" s="409" t="str">
        <f>MSc!O5</f>
        <v>Bioinformatics PR</v>
      </c>
      <c r="P5" s="410"/>
      <c r="Q5" s="148"/>
      <c r="R5" s="265"/>
      <c r="S5" s="411"/>
      <c r="T5" s="412"/>
      <c r="U5" s="265"/>
      <c r="V5" s="151" t="str">
        <f>MSc!V5</f>
        <v>Vellai Tibor</v>
      </c>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x14ac:dyDescent="0.3">
      <c r="A6" s="102" t="str">
        <f>MSc!A6</f>
        <v>bioinfub17gm</v>
      </c>
      <c r="B6" s="103" t="str">
        <f>MSc!B6</f>
        <v>Bioinformatics PR</v>
      </c>
      <c r="C6" s="104" t="str">
        <f>MSc!C6</f>
        <v>x</v>
      </c>
      <c r="D6" s="21"/>
      <c r="E6" s="21"/>
      <c r="F6" s="29"/>
      <c r="G6" s="20"/>
      <c r="H6" s="105">
        <f>MSc!H6</f>
        <v>2</v>
      </c>
      <c r="I6" s="22"/>
      <c r="J6" s="83"/>
      <c r="K6" s="108">
        <f>MSc!K6</f>
        <v>4</v>
      </c>
      <c r="L6" s="108" t="str">
        <f>MSc!L6</f>
        <v>Gyj</v>
      </c>
      <c r="M6" s="109" t="str">
        <f>MSc!M6</f>
        <v>t</v>
      </c>
      <c r="N6" s="26" t="str">
        <f>MSc!N6</f>
        <v>bioinfub17em</v>
      </c>
      <c r="O6" s="409" t="str">
        <f>MSc!O6</f>
        <v>Bioinformatics  L</v>
      </c>
      <c r="P6" s="410"/>
      <c r="Q6" s="148"/>
      <c r="R6" s="265"/>
      <c r="S6" s="411"/>
      <c r="T6" s="412"/>
      <c r="U6" s="265"/>
      <c r="V6" s="151" t="str">
        <f>MSc!V6</f>
        <v>Vellai Tibor</v>
      </c>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x14ac:dyDescent="0.3">
      <c r="A7" s="102" t="str">
        <f>MSc!A7</f>
        <v>biometub17vm</v>
      </c>
      <c r="B7" s="103" t="str">
        <f>MSc!B7</f>
        <v>Biometry, advanced biostatistics L+PR</v>
      </c>
      <c r="C7" s="104" t="str">
        <f>MSc!C7</f>
        <v>x</v>
      </c>
      <c r="D7" s="21"/>
      <c r="E7" s="21"/>
      <c r="F7" s="29"/>
      <c r="G7" s="105">
        <f>MSc!G7</f>
        <v>1</v>
      </c>
      <c r="H7" s="105">
        <f>MSc!H7</f>
        <v>2</v>
      </c>
      <c r="I7" s="22"/>
      <c r="J7" s="83"/>
      <c r="K7" s="108">
        <f>MSc!K7</f>
        <v>5</v>
      </c>
      <c r="L7" s="108" t="str">
        <f>MSc!L7</f>
        <v>Gyj</v>
      </c>
      <c r="M7" s="109"/>
      <c r="N7" s="148"/>
      <c r="O7" s="409" t="str">
        <f>MSc!O7</f>
        <v>–</v>
      </c>
      <c r="P7" s="410"/>
      <c r="Q7" s="148"/>
      <c r="R7" s="265"/>
      <c r="S7" s="411"/>
      <c r="T7" s="412"/>
      <c r="U7" s="265"/>
      <c r="V7" s="151" t="str">
        <f>MSc!V7</f>
        <v>Podani János</v>
      </c>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x14ac:dyDescent="0.25">
      <c r="A8" s="538" t="s">
        <v>29</v>
      </c>
      <c r="B8" s="538"/>
      <c r="C8" s="56">
        <f>SUMIF(C5:C7,"=x",$G5:$G7)+SUMIF(C5:C7,"=x",$H5:$H7)+SUMIF(C5:C7,"=x",$I5:$I7)</f>
        <v>7</v>
      </c>
      <c r="D8" s="35">
        <f>SUMIF(D5:D7,"=x",$G5:$G7)+SUMIF(D5:D7,"=x",$H5:$H7)+SUMIF(D5:D7,"=x",$I5:$I7)</f>
        <v>0</v>
      </c>
      <c r="E8" s="35">
        <f>SUMIF(E5:E7,"=x",$G5:$G7)+SUMIF(E5:E7,"=x",$H5:$H7)+SUMIF(E5:E7,"=x",$I5:$I7)</f>
        <v>0</v>
      </c>
      <c r="F8" s="36">
        <f>SUMIF(F5:F7,"=x",$G5:$G7)+SUMIF(F5:F7,"=x",$H5:$H7)+SUMIF(F5:F7,"=x",$I5:$I7)</f>
        <v>0</v>
      </c>
      <c r="G8" s="602">
        <f>SUM(C8:F8)</f>
        <v>7</v>
      </c>
      <c r="H8" s="602"/>
      <c r="I8" s="602"/>
      <c r="J8" s="602"/>
      <c r="K8" s="602"/>
      <c r="L8" s="602"/>
      <c r="M8" s="603"/>
      <c r="N8" s="603"/>
      <c r="O8" s="603"/>
      <c r="P8" s="603"/>
      <c r="Q8" s="603"/>
      <c r="R8" s="603"/>
      <c r="S8" s="603"/>
      <c r="T8" s="603"/>
      <c r="U8" s="603"/>
      <c r="V8" s="603"/>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x14ac:dyDescent="0.25">
      <c r="A9" s="541" t="s">
        <v>30</v>
      </c>
      <c r="B9" s="541"/>
      <c r="C9" s="57">
        <f>SUMIF(C5:C7,"=x",$K5:$K7)</f>
        <v>11</v>
      </c>
      <c r="D9" s="39">
        <f>SUMIF(D5:D7,"=x",$K5:$K7)</f>
        <v>0</v>
      </c>
      <c r="E9" s="39">
        <f>SUMIF(E5:E7,"=x",$K5:$K7)</f>
        <v>0</v>
      </c>
      <c r="F9" s="40">
        <f>SUMIF(F5:F7,"=x",$K5:$K7)</f>
        <v>0</v>
      </c>
      <c r="G9" s="604">
        <f>SUM(C9:F9)</f>
        <v>11</v>
      </c>
      <c r="H9" s="604"/>
      <c r="I9" s="604"/>
      <c r="J9" s="604"/>
      <c r="K9" s="604"/>
      <c r="L9" s="604"/>
      <c r="M9" s="605"/>
      <c r="N9" s="605"/>
      <c r="O9" s="605"/>
      <c r="P9" s="605"/>
      <c r="Q9" s="605"/>
      <c r="R9" s="605"/>
      <c r="S9" s="605"/>
      <c r="T9" s="605"/>
      <c r="U9" s="605"/>
      <c r="V9" s="605"/>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x14ac:dyDescent="0.25">
      <c r="A10" s="543" t="s">
        <v>31</v>
      </c>
      <c r="B10" s="543"/>
      <c r="C10" s="58">
        <f>SUMPRODUCT(--(C5:C7="x"),--($L5:$L7="K"))</f>
        <v>0</v>
      </c>
      <c r="D10" s="43">
        <f>SUMPRODUCT(--(D$5:D$7="x"),--($L$5:$L$7="K"))</f>
        <v>0</v>
      </c>
      <c r="E10" s="43">
        <f>SUMPRODUCT(--(E$5:E$7="x"),--($L$5:$L$7="K"))</f>
        <v>0</v>
      </c>
      <c r="F10" s="44">
        <f>SUMPRODUCT(--(F$5:F$7="x"),--($L$5:$L$7="K"))</f>
        <v>0</v>
      </c>
      <c r="G10" s="606">
        <f>SUM(C10:F10)</f>
        <v>0</v>
      </c>
      <c r="H10" s="606"/>
      <c r="I10" s="606"/>
      <c r="J10" s="606"/>
      <c r="K10" s="606"/>
      <c r="L10" s="606"/>
      <c r="M10" s="607"/>
      <c r="N10" s="607"/>
      <c r="O10" s="607"/>
      <c r="P10" s="607"/>
      <c r="Q10" s="607"/>
      <c r="R10" s="607"/>
      <c r="S10" s="607"/>
      <c r="T10" s="607"/>
      <c r="U10" s="607"/>
      <c r="V10" s="607"/>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0.100000000000001" customHeight="1" x14ac:dyDescent="0.25">
      <c r="A11" s="533" t="s">
        <v>32</v>
      </c>
      <c r="B11" s="533"/>
      <c r="C11" s="535"/>
      <c r="D11" s="535"/>
      <c r="E11" s="535"/>
      <c r="F11" s="535"/>
      <c r="G11" s="536"/>
      <c r="H11" s="536"/>
      <c r="I11" s="536"/>
      <c r="J11" s="536"/>
      <c r="K11" s="536"/>
      <c r="L11" s="536"/>
      <c r="M11" s="601"/>
      <c r="N11" s="601"/>
      <c r="O11" s="601"/>
      <c r="P11" s="601"/>
      <c r="Q11" s="601"/>
      <c r="R11" s="601"/>
      <c r="S11" s="601"/>
      <c r="T11" s="601"/>
      <c r="U11" s="601"/>
      <c r="V11" s="60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x14ac:dyDescent="0.3">
      <c r="A12" s="102" t="str">
        <f>MSc!A12</f>
        <v>bioetiub17em</v>
      </c>
      <c r="B12" s="103" t="str">
        <f>MSc!B12</f>
        <v>Bioethics and Philosophy of Science L</v>
      </c>
      <c r="C12" s="104" t="str">
        <f>MSc!C12</f>
        <v>x</v>
      </c>
      <c r="D12" s="21"/>
      <c r="E12" s="21"/>
      <c r="F12" s="29"/>
      <c r="G12" s="414">
        <f>MSc!G12</f>
        <v>1</v>
      </c>
      <c r="H12" s="22"/>
      <c r="I12" s="22"/>
      <c r="J12" s="23"/>
      <c r="K12" s="108">
        <f>MSc!K12</f>
        <v>1</v>
      </c>
      <c r="L12" s="108" t="str">
        <f>MSc!L12</f>
        <v>K</v>
      </c>
      <c r="M12" s="109"/>
      <c r="N12" s="148"/>
      <c r="O12" s="409" t="str">
        <f>MSc!O12</f>
        <v>–</v>
      </c>
      <c r="P12" s="410"/>
      <c r="Q12" s="148"/>
      <c r="R12" s="265"/>
      <c r="S12" s="411"/>
      <c r="T12" s="412"/>
      <c r="U12" s="265"/>
      <c r="V12" s="151" t="str">
        <f>MSc!V12</f>
        <v>Lőw Péter</v>
      </c>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x14ac:dyDescent="0.3">
      <c r="A13" s="102" t="str">
        <f>MSc!A13</f>
        <v>kutmodub17gm</v>
      </c>
      <c r="B13" s="103" t="str">
        <f>MSc!B13</f>
        <v>Research methods PR</v>
      </c>
      <c r="C13" s="104" t="str">
        <f>MSc!C13</f>
        <v>x</v>
      </c>
      <c r="D13" s="21"/>
      <c r="E13" s="21"/>
      <c r="F13" s="29"/>
      <c r="G13" s="152"/>
      <c r="H13" s="105">
        <f>MSc!H13</f>
        <v>3</v>
      </c>
      <c r="I13" s="22"/>
      <c r="J13" s="23"/>
      <c r="K13" s="108">
        <f>MSc!K13</f>
        <v>6</v>
      </c>
      <c r="L13" s="108" t="str">
        <f>MSc!L13</f>
        <v>Gyj</v>
      </c>
      <c r="M13" s="109"/>
      <c r="N13" s="148"/>
      <c r="O13" s="409" t="str">
        <f>MSc!O13</f>
        <v>–</v>
      </c>
      <c r="P13" s="410"/>
      <c r="Q13" s="148"/>
      <c r="R13" s="265"/>
      <c r="S13" s="411"/>
      <c r="T13" s="412"/>
      <c r="U13" s="265"/>
      <c r="V13" s="151" t="str">
        <f>MSc!V13</f>
        <v>Miklósi Ádám</v>
      </c>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x14ac:dyDescent="0.3">
      <c r="A14" s="102" t="str">
        <f>MSc!A14</f>
        <v>gentecub17em</v>
      </c>
      <c r="B14" s="103" t="str">
        <f>MSc!B14</f>
        <v>Genetechnology L</v>
      </c>
      <c r="C14" s="104" t="str">
        <f>MSc!C14</f>
        <v>x</v>
      </c>
      <c r="D14" s="21"/>
      <c r="E14" s="21"/>
      <c r="F14" s="29"/>
      <c r="G14" s="414">
        <f>MSc!G14</f>
        <v>2</v>
      </c>
      <c r="H14" s="22"/>
      <c r="I14" s="22"/>
      <c r="J14" s="23"/>
      <c r="K14" s="108">
        <f>MSc!K14</f>
        <v>2</v>
      </c>
      <c r="L14" s="108" t="str">
        <f>MSc!L14</f>
        <v>K</v>
      </c>
      <c r="M14" s="109"/>
      <c r="N14" s="148"/>
      <c r="O14" s="409" t="str">
        <f>MSc!O14</f>
        <v>–</v>
      </c>
      <c r="P14" s="410"/>
      <c r="Q14" s="148"/>
      <c r="R14" s="265"/>
      <c r="S14" s="411"/>
      <c r="T14" s="412"/>
      <c r="U14" s="265"/>
      <c r="V14" s="151" t="str">
        <f>MSc!V14</f>
        <v>Málnási-Csizmadia András</v>
      </c>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x14ac:dyDescent="0.3">
      <c r="A15" s="102" t="str">
        <f>MSc!A15</f>
        <v>rendb1ub17em</v>
      </c>
      <c r="B15" s="103" t="str">
        <f>MSc!B15</f>
        <v>Systems and omics biology I. L</v>
      </c>
      <c r="C15" s="30"/>
      <c r="D15" s="105" t="str">
        <f>MSc!D15</f>
        <v>x</v>
      </c>
      <c r="E15" s="21"/>
      <c r="F15" s="29"/>
      <c r="G15" s="414">
        <f>MSc!G15</f>
        <v>2</v>
      </c>
      <c r="H15" s="22"/>
      <c r="I15" s="22"/>
      <c r="J15" s="23"/>
      <c r="K15" s="108">
        <f>MSc!K15</f>
        <v>2</v>
      </c>
      <c r="L15" s="108" t="str">
        <f>MSc!L15</f>
        <v>AK</v>
      </c>
      <c r="M15" s="109"/>
      <c r="N15" s="148"/>
      <c r="O15" s="409" t="str">
        <f>MSc!O15</f>
        <v>–</v>
      </c>
      <c r="P15" s="410"/>
      <c r="Q15" s="148"/>
      <c r="R15" s="265"/>
      <c r="S15" s="411"/>
      <c r="T15" s="412"/>
      <c r="U15" s="265"/>
      <c r="V15" s="151" t="str">
        <f>MSc!V15</f>
        <v>Dobolyi Árpád</v>
      </c>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x14ac:dyDescent="0.3">
      <c r="A16" s="102" t="str">
        <f>MSc!A16</f>
        <v>terembub17em</v>
      </c>
      <c r="B16" s="103" t="str">
        <f>MSc!B16</f>
        <v>Nature and humankind L</v>
      </c>
      <c r="C16" s="30"/>
      <c r="D16" s="21"/>
      <c r="E16" s="105" t="str">
        <f>MSc!E16</f>
        <v>x</v>
      </c>
      <c r="F16" s="29"/>
      <c r="G16" s="414">
        <f>MSc!G16</f>
        <v>2</v>
      </c>
      <c r="H16" s="22"/>
      <c r="I16" s="22"/>
      <c r="J16" s="23"/>
      <c r="K16" s="108">
        <f>MSc!K16</f>
        <v>2</v>
      </c>
      <c r="L16" s="108" t="str">
        <f>MSc!L16</f>
        <v>K</v>
      </c>
      <c r="M16" s="109"/>
      <c r="N16" s="148"/>
      <c r="O16" s="409" t="str">
        <f>MSc!O16</f>
        <v>–</v>
      </c>
      <c r="P16" s="410"/>
      <c r="Q16" s="148"/>
      <c r="R16" s="265"/>
      <c r="S16" s="411"/>
      <c r="T16" s="412"/>
      <c r="U16" s="265"/>
      <c r="V16" s="151" t="str">
        <f>MSc!V16</f>
        <v>Oborny Beáta</v>
      </c>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x14ac:dyDescent="0.3">
      <c r="A17" s="102" t="str">
        <f>MSc!A17</f>
        <v>mamgy1ub17gm</v>
      </c>
      <c r="B17" s="103" t="str">
        <f>MSc!B17</f>
        <v>Advanced Methodology I. PR</v>
      </c>
      <c r="C17" s="30"/>
      <c r="D17" s="105" t="str">
        <f>MSc!D17</f>
        <v>x</v>
      </c>
      <c r="E17" s="21"/>
      <c r="F17" s="29"/>
      <c r="G17" s="152"/>
      <c r="H17" s="105">
        <f>MSc!H17</f>
        <v>1</v>
      </c>
      <c r="I17" s="22"/>
      <c r="J17" s="23"/>
      <c r="K17" s="108">
        <f>MSc!K17</f>
        <v>4</v>
      </c>
      <c r="L17" s="108" t="str">
        <f>MSc!L17</f>
        <v>Hf</v>
      </c>
      <c r="M17" s="109"/>
      <c r="N17" s="148"/>
      <c r="O17" s="409" t="str">
        <f>MSc!O17</f>
        <v>–</v>
      </c>
      <c r="P17" s="410"/>
      <c r="Q17" s="148"/>
      <c r="R17" s="265"/>
      <c r="S17" s="411"/>
      <c r="T17" s="412"/>
      <c r="U17" s="265"/>
      <c r="V17" s="55" t="s">
        <v>53</v>
      </c>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x14ac:dyDescent="0.25">
      <c r="A18" s="538" t="s">
        <v>29</v>
      </c>
      <c r="B18" s="538"/>
      <c r="C18" s="56">
        <f>SUMIF(C12:C17,"=x",$G12:$G17)+SUMIF(C12:C17,"=x",$H12:$H17)+SUMIF(C12:C17,"=x",$I12:$I17)</f>
        <v>6</v>
      </c>
      <c r="D18" s="35">
        <f>SUMIF(D12:D17,"=x",$G12:$G17)+SUMIF(D12:D17,"=x",$H12:$H17)+SUMIF(D12:D17,"=x",$I12:$I17)</f>
        <v>3</v>
      </c>
      <c r="E18" s="35">
        <f>SUMIF(E12:E17,"=x",$G12:$G17)+SUMIF(E12:E17,"=x",$H12:$H17)+SUMIF(E12:E17,"=x",$I12:$I17)</f>
        <v>2</v>
      </c>
      <c r="F18" s="35">
        <f>SUMIF(F12:F17,"=x",$G12:$G17)+SUMIF(F12:F17,"=x",$H12:$H17)+SUMIF(F12:F17,"=x",$I12:$I17)</f>
        <v>0</v>
      </c>
      <c r="G18" s="539">
        <f t="shared" ref="G18:G23" si="0">SUM(C18:F18)</f>
        <v>11</v>
      </c>
      <c r="H18" s="539"/>
      <c r="I18" s="539"/>
      <c r="J18" s="539"/>
      <c r="K18" s="539"/>
      <c r="L18" s="539"/>
      <c r="M18" s="603"/>
      <c r="N18" s="603"/>
      <c r="O18" s="603"/>
      <c r="P18" s="603"/>
      <c r="Q18" s="603"/>
      <c r="R18" s="603"/>
      <c r="S18" s="603"/>
      <c r="T18" s="603"/>
      <c r="U18" s="603"/>
      <c r="V18" s="603"/>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x14ac:dyDescent="0.25">
      <c r="A19" s="541" t="s">
        <v>30</v>
      </c>
      <c r="B19" s="541"/>
      <c r="C19" s="57">
        <f>SUMIF(C12:C17,"=x",$K12:$K17)</f>
        <v>9</v>
      </c>
      <c r="D19" s="39">
        <f>SUMIF(D12:D17,"=x",$K12:$K17)</f>
        <v>6</v>
      </c>
      <c r="E19" s="39">
        <f>SUMIF(E12:E17,"=x",$K12:$K17)</f>
        <v>2</v>
      </c>
      <c r="F19" s="39">
        <f>SUMIF(F12:F17,"=x",$K12:$K17)</f>
        <v>0</v>
      </c>
      <c r="G19" s="542">
        <f t="shared" si="0"/>
        <v>17</v>
      </c>
      <c r="H19" s="542"/>
      <c r="I19" s="542"/>
      <c r="J19" s="542"/>
      <c r="K19" s="542"/>
      <c r="L19" s="542"/>
      <c r="M19" s="605"/>
      <c r="N19" s="605"/>
      <c r="O19" s="605"/>
      <c r="P19" s="605"/>
      <c r="Q19" s="605"/>
      <c r="R19" s="605"/>
      <c r="S19" s="605"/>
      <c r="T19" s="605"/>
      <c r="U19" s="605"/>
      <c r="V19" s="605"/>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x14ac:dyDescent="0.25">
      <c r="A20" s="543" t="s">
        <v>31</v>
      </c>
      <c r="B20" s="543"/>
      <c r="C20" s="58">
        <f>SUMPRODUCT(--(C12:C17="x"),--($L12:$L17="K"))</f>
        <v>2</v>
      </c>
      <c r="D20" s="43">
        <f>SUMPRODUCT(--(D12:D17="x"),--($L12:$L17="K"))</f>
        <v>0</v>
      </c>
      <c r="E20" s="43">
        <f>SUMPRODUCT(--(E12:E17="x"),--($L12:$L17="K"))</f>
        <v>1</v>
      </c>
      <c r="F20" s="43">
        <f>SUMPRODUCT(--(F$5:F$7="x"),--($L$5:$L$7="K"))</f>
        <v>0</v>
      </c>
      <c r="G20" s="544">
        <f t="shared" si="0"/>
        <v>3</v>
      </c>
      <c r="H20" s="544"/>
      <c r="I20" s="544"/>
      <c r="J20" s="544"/>
      <c r="K20" s="544"/>
      <c r="L20" s="544"/>
      <c r="M20" s="607"/>
      <c r="N20" s="607"/>
      <c r="O20" s="607"/>
      <c r="P20" s="607"/>
      <c r="Q20" s="607"/>
      <c r="R20" s="607"/>
      <c r="S20" s="607"/>
      <c r="T20" s="607"/>
      <c r="U20" s="607"/>
      <c r="V20" s="607"/>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5" customHeight="1" x14ac:dyDescent="0.25">
      <c r="A21" s="551" t="s">
        <v>72</v>
      </c>
      <c r="B21" s="551"/>
      <c r="C21" s="121">
        <f t="shared" ref="C21:F23" si="1">SUM(C8,C18)</f>
        <v>13</v>
      </c>
      <c r="D21" s="122">
        <f t="shared" si="1"/>
        <v>3</v>
      </c>
      <c r="E21" s="122">
        <f t="shared" si="1"/>
        <v>2</v>
      </c>
      <c r="F21" s="123">
        <f t="shared" si="1"/>
        <v>0</v>
      </c>
      <c r="G21" s="552">
        <f t="shared" si="0"/>
        <v>18</v>
      </c>
      <c r="H21" s="552"/>
      <c r="I21" s="552"/>
      <c r="J21" s="552"/>
      <c r="K21" s="552"/>
      <c r="L21" s="552"/>
      <c r="M21" s="608"/>
      <c r="N21" s="608"/>
      <c r="O21" s="608"/>
      <c r="P21" s="608"/>
      <c r="Q21" s="608"/>
      <c r="R21" s="608"/>
      <c r="S21" s="608"/>
      <c r="T21" s="608"/>
      <c r="U21" s="608"/>
      <c r="V21" s="608"/>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5" customHeight="1" x14ac:dyDescent="0.25">
      <c r="A22" s="554" t="s">
        <v>73</v>
      </c>
      <c r="B22" s="554"/>
      <c r="C22" s="125">
        <f t="shared" si="1"/>
        <v>20</v>
      </c>
      <c r="D22" s="126">
        <f t="shared" si="1"/>
        <v>6</v>
      </c>
      <c r="E22" s="126">
        <f t="shared" si="1"/>
        <v>2</v>
      </c>
      <c r="F22" s="127">
        <f t="shared" si="1"/>
        <v>0</v>
      </c>
      <c r="G22" s="555">
        <f t="shared" si="0"/>
        <v>28</v>
      </c>
      <c r="H22" s="555"/>
      <c r="I22" s="555"/>
      <c r="J22" s="555"/>
      <c r="K22" s="555"/>
      <c r="L22" s="555"/>
      <c r="M22" s="609"/>
      <c r="N22" s="609"/>
      <c r="O22" s="609"/>
      <c r="P22" s="609"/>
      <c r="Q22" s="609"/>
      <c r="R22" s="609"/>
      <c r="S22" s="609"/>
      <c r="T22" s="609"/>
      <c r="U22" s="609"/>
      <c r="V22" s="609"/>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5" customHeight="1" x14ac:dyDescent="0.25">
      <c r="A23" s="556" t="s">
        <v>74</v>
      </c>
      <c r="B23" s="556"/>
      <c r="C23" s="129">
        <f t="shared" si="1"/>
        <v>2</v>
      </c>
      <c r="D23" s="130">
        <f t="shared" si="1"/>
        <v>0</v>
      </c>
      <c r="E23" s="130">
        <f t="shared" si="1"/>
        <v>1</v>
      </c>
      <c r="F23" s="131">
        <f t="shared" si="1"/>
        <v>0</v>
      </c>
      <c r="G23" s="557">
        <f t="shared" si="0"/>
        <v>3</v>
      </c>
      <c r="H23" s="557"/>
      <c r="I23" s="557"/>
      <c r="J23" s="557"/>
      <c r="K23" s="557"/>
      <c r="L23" s="557"/>
      <c r="M23" s="610"/>
      <c r="N23" s="610"/>
      <c r="O23" s="610"/>
      <c r="P23" s="610"/>
      <c r="Q23" s="610"/>
      <c r="R23" s="610"/>
      <c r="S23" s="610"/>
      <c r="T23" s="610"/>
      <c r="U23" s="610"/>
      <c r="V23" s="610"/>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20.100000000000001" customHeight="1" x14ac:dyDescent="0.25">
      <c r="A24" s="533" t="s">
        <v>436</v>
      </c>
      <c r="B24" s="533"/>
      <c r="C24" s="534"/>
      <c r="D24" s="534"/>
      <c r="E24" s="534"/>
      <c r="F24" s="534"/>
      <c r="G24" s="535"/>
      <c r="H24" s="535"/>
      <c r="I24" s="535"/>
      <c r="J24" s="535"/>
      <c r="K24" s="535"/>
      <c r="L24" s="535"/>
      <c r="M24" s="611"/>
      <c r="N24" s="611"/>
      <c r="O24" s="611"/>
      <c r="P24" s="611"/>
      <c r="Q24" s="611"/>
      <c r="R24" s="611"/>
      <c r="S24" s="611"/>
      <c r="T24" s="611"/>
      <c r="U24" s="611"/>
      <c r="V24" s="611"/>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3.5" customHeight="1" x14ac:dyDescent="0.25">
      <c r="A25" s="350"/>
      <c r="B25" s="13" t="s">
        <v>437</v>
      </c>
      <c r="C25" s="14"/>
      <c r="D25" s="70"/>
      <c r="E25" s="70"/>
      <c r="F25" s="70"/>
      <c r="G25" s="14"/>
      <c r="H25" s="70"/>
      <c r="I25" s="70"/>
      <c r="J25" s="70"/>
      <c r="K25" s="70"/>
      <c r="L25" s="16"/>
      <c r="M25" s="611"/>
      <c r="N25" s="611"/>
      <c r="O25" s="611"/>
      <c r="P25" s="611"/>
      <c r="Q25" s="611"/>
      <c r="R25" s="611"/>
      <c r="S25" s="611"/>
      <c r="T25" s="611"/>
      <c r="U25" s="611"/>
      <c r="V25" s="611"/>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x14ac:dyDescent="0.25">
      <c r="A26" s="509" t="s">
        <v>438</v>
      </c>
      <c r="B26" s="468" t="s">
        <v>439</v>
      </c>
      <c r="C26" s="152" t="s">
        <v>18</v>
      </c>
      <c r="D26" s="21"/>
      <c r="E26" s="21"/>
      <c r="F26" s="21"/>
      <c r="G26" s="20"/>
      <c r="H26" s="22"/>
      <c r="I26" s="22">
        <v>4</v>
      </c>
      <c r="J26" s="23"/>
      <c r="K26" s="24">
        <v>8</v>
      </c>
      <c r="L26" s="24" t="s">
        <v>24</v>
      </c>
      <c r="M26" s="270"/>
      <c r="N26" s="148"/>
      <c r="O26" s="263" t="s">
        <v>27</v>
      </c>
      <c r="P26" s="28"/>
      <c r="Q26" s="148"/>
      <c r="R26" s="265"/>
      <c r="S26" s="411"/>
      <c r="T26" s="412"/>
      <c r="U26" s="265"/>
      <c r="V26" s="416" t="s">
        <v>440</v>
      </c>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x14ac:dyDescent="0.25">
      <c r="A27" s="509" t="s">
        <v>441</v>
      </c>
      <c r="B27" s="468" t="s">
        <v>442</v>
      </c>
      <c r="C27" s="30"/>
      <c r="D27" s="21" t="s">
        <v>18</v>
      </c>
      <c r="E27" s="21"/>
      <c r="F27" s="21"/>
      <c r="G27" s="20"/>
      <c r="H27" s="22"/>
      <c r="I27" s="22">
        <v>4</v>
      </c>
      <c r="J27" s="23"/>
      <c r="K27" s="24">
        <v>8</v>
      </c>
      <c r="L27" s="24" t="s">
        <v>24</v>
      </c>
      <c r="M27" s="277" t="s">
        <v>443</v>
      </c>
      <c r="N27" s="412" t="s">
        <v>438</v>
      </c>
      <c r="O27" s="32" t="s">
        <v>439</v>
      </c>
      <c r="P27" s="28"/>
      <c r="Q27" s="148"/>
      <c r="R27" s="265"/>
      <c r="S27" s="411"/>
      <c r="T27" s="412"/>
      <c r="U27" s="265"/>
      <c r="V27" s="416" t="s">
        <v>261</v>
      </c>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x14ac:dyDescent="0.3">
      <c r="A28" s="509" t="s">
        <v>444</v>
      </c>
      <c r="B28" s="468" t="s">
        <v>445</v>
      </c>
      <c r="C28" s="30"/>
      <c r="D28" s="21" t="s">
        <v>18</v>
      </c>
      <c r="E28" s="21"/>
      <c r="F28" s="21"/>
      <c r="G28" s="20"/>
      <c r="H28" s="22"/>
      <c r="I28" s="22">
        <v>4</v>
      </c>
      <c r="J28" s="23"/>
      <c r="K28" s="24">
        <v>8</v>
      </c>
      <c r="L28" s="24" t="s">
        <v>24</v>
      </c>
      <c r="M28" s="137" t="s">
        <v>446</v>
      </c>
      <c r="N28" s="469" t="s">
        <v>16</v>
      </c>
      <c r="O28" s="267" t="s">
        <v>447</v>
      </c>
      <c r="P28" s="470" t="s">
        <v>446</v>
      </c>
      <c r="Q28" s="469" t="s">
        <v>22</v>
      </c>
      <c r="R28" s="471" t="s">
        <v>23</v>
      </c>
      <c r="S28" s="411"/>
      <c r="T28" s="412"/>
      <c r="U28" s="265"/>
      <c r="V28" s="416" t="s">
        <v>21</v>
      </c>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x14ac:dyDescent="0.3">
      <c r="A29" s="509" t="s">
        <v>448</v>
      </c>
      <c r="B29" s="472" t="s">
        <v>449</v>
      </c>
      <c r="C29" s="30"/>
      <c r="D29" s="21"/>
      <c r="E29" s="21" t="s">
        <v>18</v>
      </c>
      <c r="F29" s="21"/>
      <c r="G29" s="20">
        <v>1</v>
      </c>
      <c r="H29" s="22">
        <v>2</v>
      </c>
      <c r="I29" s="22"/>
      <c r="J29" s="23"/>
      <c r="K29" s="24">
        <v>4</v>
      </c>
      <c r="L29" s="24" t="s">
        <v>24</v>
      </c>
      <c r="M29" s="277" t="s">
        <v>443</v>
      </c>
      <c r="N29" s="412" t="s">
        <v>438</v>
      </c>
      <c r="O29" s="32" t="s">
        <v>439</v>
      </c>
      <c r="P29" s="473" t="s">
        <v>443</v>
      </c>
      <c r="Q29" s="412" t="s">
        <v>16</v>
      </c>
      <c r="R29" s="32" t="s">
        <v>447</v>
      </c>
      <c r="S29" s="411"/>
      <c r="T29" s="412"/>
      <c r="U29" s="265"/>
      <c r="V29" s="474" t="s">
        <v>450</v>
      </c>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x14ac:dyDescent="0.3">
      <c r="A30" s="509" t="s">
        <v>451</v>
      </c>
      <c r="B30" s="19" t="s">
        <v>81</v>
      </c>
      <c r="C30" s="20"/>
      <c r="D30" s="22"/>
      <c r="E30" s="22" t="s">
        <v>18</v>
      </c>
      <c r="F30" s="22"/>
      <c r="G30" s="20"/>
      <c r="H30" s="22">
        <v>1</v>
      </c>
      <c r="I30" s="22"/>
      <c r="J30" s="23"/>
      <c r="K30" s="24">
        <v>4</v>
      </c>
      <c r="L30" s="24" t="s">
        <v>24</v>
      </c>
      <c r="M30" s="270"/>
      <c r="N30" s="309"/>
      <c r="O30" s="263" t="s">
        <v>27</v>
      </c>
      <c r="P30" s="28"/>
      <c r="Q30" s="309"/>
      <c r="R30" s="310"/>
      <c r="S30" s="411"/>
      <c r="T30" s="428"/>
      <c r="U30" s="310"/>
      <c r="V30" s="416" t="s">
        <v>218</v>
      </c>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x14ac:dyDescent="0.25">
      <c r="A31" s="538" t="s">
        <v>29</v>
      </c>
      <c r="B31" s="538"/>
      <c r="C31" s="56">
        <f>SUMIF(C26:C30,"=x",$G26:$G30)+SUMIF(C26:C30,"=x",$H26:$H30)+SUMIF(C26:C30,"=x",$I26:$I30)</f>
        <v>4</v>
      </c>
      <c r="D31" s="35">
        <f>SUMIF(D26:D30,"=x",$G26:$G30)+SUMIF(D26:D30,"=x",$H26:$H30)+SUMIF(D26:D30,"=x",$I26:$I30)</f>
        <v>8</v>
      </c>
      <c r="E31" s="35">
        <f>SUMIF(E26:E30,"=x",$G26:$G30)+SUMIF(E26:E30,"=x",$H26:$H30)+SUMIF(E26:E30,"=x",$I26:$I30)</f>
        <v>4</v>
      </c>
      <c r="F31" s="35">
        <f>SUMIF(F26:F30,"=x",$G26:$G30)+SUMIF(F26:F30,"=x",$H26:$H30)+SUMIF(F26:F30,"=x",$I26:$I30)</f>
        <v>0</v>
      </c>
      <c r="G31" s="539">
        <f>SUM(C31:F31)</f>
        <v>16</v>
      </c>
      <c r="H31" s="539"/>
      <c r="I31" s="539"/>
      <c r="J31" s="539"/>
      <c r="K31" s="539"/>
      <c r="L31" s="539"/>
      <c r="M31" s="603"/>
      <c r="N31" s="603"/>
      <c r="O31" s="603"/>
      <c r="P31" s="603"/>
      <c r="Q31" s="603"/>
      <c r="R31" s="603"/>
      <c r="S31" s="603"/>
      <c r="T31" s="603"/>
      <c r="U31" s="603"/>
      <c r="V31" s="603"/>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5">
      <c r="A32" s="541" t="s">
        <v>30</v>
      </c>
      <c r="B32" s="541"/>
      <c r="C32" s="57">
        <f>SUMIF(C26:C30,"=x",$K26:$K30)</f>
        <v>8</v>
      </c>
      <c r="D32" s="39">
        <f>SUMIF(D26:D30,"=x",$K26:$K30)</f>
        <v>16</v>
      </c>
      <c r="E32" s="39">
        <f>SUMIF(E26:E30,"=x",$K26:$K30)</f>
        <v>8</v>
      </c>
      <c r="F32" s="39">
        <f>SUMIF(F26:F30,"=x",$K26:$K30)</f>
        <v>0</v>
      </c>
      <c r="G32" s="542">
        <f>SUM(C32:F32)</f>
        <v>32</v>
      </c>
      <c r="H32" s="542"/>
      <c r="I32" s="542"/>
      <c r="J32" s="542"/>
      <c r="K32" s="542"/>
      <c r="L32" s="542"/>
      <c r="M32" s="605"/>
      <c r="N32" s="605"/>
      <c r="O32" s="605"/>
      <c r="P32" s="605"/>
      <c r="Q32" s="605"/>
      <c r="R32" s="605"/>
      <c r="S32" s="605"/>
      <c r="T32" s="605"/>
      <c r="U32" s="605"/>
      <c r="V32" s="605"/>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x14ac:dyDescent="0.25">
      <c r="A33" s="543" t="s">
        <v>31</v>
      </c>
      <c r="B33" s="543"/>
      <c r="C33" s="58">
        <f>SUMPRODUCT(--(C26:C30="x"),--($L26:$L30="K"))</f>
        <v>0</v>
      </c>
      <c r="D33" s="43">
        <f>SUMPRODUCT(--(D26:D30="x"),--($L26:$L30="K"))</f>
        <v>0</v>
      </c>
      <c r="E33" s="43">
        <f>SUMPRODUCT(--(E26:E30="x"),--($L26:$L30="K"))</f>
        <v>0</v>
      </c>
      <c r="F33" s="43">
        <f>SUMPRODUCT(--(F26:F30="x"),--($L26:$L30="K"))</f>
        <v>0</v>
      </c>
      <c r="G33" s="544">
        <f>SUM(C33:F33)</f>
        <v>0</v>
      </c>
      <c r="H33" s="544"/>
      <c r="I33" s="544"/>
      <c r="J33" s="544"/>
      <c r="K33" s="544"/>
      <c r="L33" s="544"/>
      <c r="M33" s="607"/>
      <c r="N33" s="607"/>
      <c r="O33" s="607"/>
      <c r="P33" s="607"/>
      <c r="Q33" s="607"/>
      <c r="R33" s="607"/>
      <c r="S33" s="607"/>
      <c r="T33" s="607"/>
      <c r="U33" s="607"/>
      <c r="V33" s="607"/>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28.5" customHeight="1" x14ac:dyDescent="0.25">
      <c r="A34"/>
      <c r="B34" s="145" t="s">
        <v>452</v>
      </c>
      <c r="C34" s="562" t="s">
        <v>453</v>
      </c>
      <c r="D34" s="562"/>
      <c r="E34" s="562"/>
      <c r="F34" s="562"/>
      <c r="G34" s="562"/>
      <c r="H34" s="562"/>
      <c r="I34" s="562"/>
      <c r="J34" s="562"/>
      <c r="K34" s="562"/>
      <c r="L34" s="562"/>
      <c r="M34" s="562"/>
      <c r="N34" s="562"/>
      <c r="O34" s="562"/>
      <c r="P34" s="146"/>
      <c r="Q34" s="146"/>
      <c r="R34" s="146"/>
      <c r="S34" s="146"/>
      <c r="T34" s="146"/>
      <c r="U34" s="146"/>
      <c r="V34" s="147"/>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3">
      <c r="A35" s="510" t="s">
        <v>454</v>
      </c>
      <c r="B35" s="475" t="s">
        <v>455</v>
      </c>
      <c r="C35" s="20"/>
      <c r="D35" s="159"/>
      <c r="E35" s="159"/>
      <c r="F35" s="21" t="s">
        <v>18</v>
      </c>
      <c r="G35" s="20"/>
      <c r="H35" s="22">
        <v>2</v>
      </c>
      <c r="I35" s="159"/>
      <c r="J35" s="476"/>
      <c r="K35" s="477">
        <v>4</v>
      </c>
      <c r="L35" s="24" t="s">
        <v>24</v>
      </c>
      <c r="M35" s="137" t="s">
        <v>446</v>
      </c>
      <c r="N35" s="469" t="s">
        <v>25</v>
      </c>
      <c r="O35" s="267" t="s">
        <v>26</v>
      </c>
      <c r="P35" s="28"/>
      <c r="Q35" s="148"/>
      <c r="R35" s="265"/>
      <c r="S35" s="411"/>
      <c r="T35" s="412"/>
      <c r="U35" s="265"/>
      <c r="V35" s="478" t="s">
        <v>456</v>
      </c>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3">
      <c r="A36" s="510" t="s">
        <v>457</v>
      </c>
      <c r="B36" s="475" t="s">
        <v>458</v>
      </c>
      <c r="C36" s="20"/>
      <c r="D36" s="159"/>
      <c r="E36" s="21" t="s">
        <v>18</v>
      </c>
      <c r="F36" s="156"/>
      <c r="G36" s="20">
        <v>1</v>
      </c>
      <c r="H36" s="22">
        <v>2</v>
      </c>
      <c r="I36" s="159"/>
      <c r="J36" s="476"/>
      <c r="K36" s="477">
        <v>4</v>
      </c>
      <c r="L36" s="24" t="s">
        <v>35</v>
      </c>
      <c r="M36" s="270"/>
      <c r="N36" s="148"/>
      <c r="O36" s="263" t="s">
        <v>27</v>
      </c>
      <c r="P36" s="28"/>
      <c r="Q36" s="148"/>
      <c r="R36" s="265"/>
      <c r="S36" s="411"/>
      <c r="T36" s="412"/>
      <c r="U36" s="265"/>
      <c r="V36" s="416" t="s">
        <v>400</v>
      </c>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x14ac:dyDescent="0.3">
      <c r="A37" s="510" t="s">
        <v>459</v>
      </c>
      <c r="B37" s="475" t="s">
        <v>460</v>
      </c>
      <c r="C37" s="20"/>
      <c r="D37" s="21"/>
      <c r="E37" s="157" t="s">
        <v>18</v>
      </c>
      <c r="F37" s="160"/>
      <c r="G37" s="20"/>
      <c r="H37" s="22">
        <v>2</v>
      </c>
      <c r="I37" s="159"/>
      <c r="J37" s="476"/>
      <c r="K37" s="477">
        <v>4</v>
      </c>
      <c r="L37" s="24" t="s">
        <v>24</v>
      </c>
      <c r="M37" s="270"/>
      <c r="N37" s="148"/>
      <c r="O37" s="263" t="s">
        <v>27</v>
      </c>
      <c r="P37" s="28"/>
      <c r="Q37" s="148"/>
      <c r="R37" s="265"/>
      <c r="S37" s="411"/>
      <c r="T37" s="412"/>
      <c r="U37" s="265"/>
      <c r="V37" s="478" t="s">
        <v>261</v>
      </c>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x14ac:dyDescent="0.3">
      <c r="A38" s="479" t="s">
        <v>461</v>
      </c>
      <c r="B38" s="475" t="s">
        <v>462</v>
      </c>
      <c r="C38" s="30"/>
      <c r="D38" s="21" t="s">
        <v>18</v>
      </c>
      <c r="E38" s="159"/>
      <c r="F38" s="156"/>
      <c r="G38" s="20">
        <v>1</v>
      </c>
      <c r="H38" s="22">
        <v>2</v>
      </c>
      <c r="I38" s="159"/>
      <c r="J38" s="159"/>
      <c r="K38" s="24">
        <v>4</v>
      </c>
      <c r="L38" s="24" t="s">
        <v>35</v>
      </c>
      <c r="M38" s="270"/>
      <c r="N38" s="148"/>
      <c r="O38" s="263" t="s">
        <v>27</v>
      </c>
      <c r="P38" s="28"/>
      <c r="Q38" s="148"/>
      <c r="R38" s="265"/>
      <c r="S38" s="411"/>
      <c r="T38" s="412"/>
      <c r="U38" s="265"/>
      <c r="V38" s="415" t="s">
        <v>463</v>
      </c>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x14ac:dyDescent="0.3">
      <c r="A39" s="479" t="s">
        <v>464</v>
      </c>
      <c r="B39" s="475" t="s">
        <v>465</v>
      </c>
      <c r="C39" s="30"/>
      <c r="D39" s="159"/>
      <c r="E39" s="21" t="s">
        <v>18</v>
      </c>
      <c r="F39" s="156"/>
      <c r="G39" s="20">
        <v>1</v>
      </c>
      <c r="H39" s="22">
        <v>2</v>
      </c>
      <c r="I39" s="159"/>
      <c r="J39" s="159"/>
      <c r="K39" s="24">
        <v>4</v>
      </c>
      <c r="L39" s="24" t="s">
        <v>35</v>
      </c>
      <c r="M39" s="270"/>
      <c r="N39" s="148"/>
      <c r="O39" s="263" t="s">
        <v>27</v>
      </c>
      <c r="P39" s="28"/>
      <c r="Q39" s="148"/>
      <c r="R39" s="265"/>
      <c r="S39" s="411"/>
      <c r="T39" s="412"/>
      <c r="U39" s="265"/>
      <c r="V39" s="415" t="s">
        <v>466</v>
      </c>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x14ac:dyDescent="0.3">
      <c r="A40" s="479" t="s">
        <v>467</v>
      </c>
      <c r="B40" s="475" t="s">
        <v>468</v>
      </c>
      <c r="C40" s="30"/>
      <c r="D40" s="12"/>
      <c r="E40" s="21" t="s">
        <v>18</v>
      </c>
      <c r="F40" s="156"/>
      <c r="G40" s="20">
        <v>1</v>
      </c>
      <c r="H40" s="22">
        <v>2</v>
      </c>
      <c r="I40" s="159"/>
      <c r="J40" s="159"/>
      <c r="K40" s="24">
        <v>4</v>
      </c>
      <c r="L40" s="24" t="s">
        <v>35</v>
      </c>
      <c r="M40" s="270"/>
      <c r="N40" s="148"/>
      <c r="O40" s="263" t="s">
        <v>27</v>
      </c>
      <c r="P40" s="28"/>
      <c r="Q40" s="148"/>
      <c r="R40" s="265"/>
      <c r="S40" s="411"/>
      <c r="T40" s="412"/>
      <c r="U40" s="265"/>
      <c r="V40" s="415" t="s">
        <v>469</v>
      </c>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x14ac:dyDescent="0.3">
      <c r="A41" s="18" t="s">
        <v>378</v>
      </c>
      <c r="B41" s="447" t="s">
        <v>379</v>
      </c>
      <c r="C41" s="30"/>
      <c r="D41" s="21" t="s">
        <v>18</v>
      </c>
      <c r="E41" s="21"/>
      <c r="F41" s="21"/>
      <c r="G41" s="20">
        <v>2</v>
      </c>
      <c r="H41" s="22"/>
      <c r="I41" s="22"/>
      <c r="J41" s="23"/>
      <c r="K41" s="24">
        <v>2</v>
      </c>
      <c r="L41" s="24" t="s">
        <v>35</v>
      </c>
      <c r="M41" s="270"/>
      <c r="N41" s="148"/>
      <c r="O41" s="263" t="s">
        <v>27</v>
      </c>
      <c r="P41" s="28"/>
      <c r="Q41" s="148"/>
      <c r="R41" s="265"/>
      <c r="S41" s="411"/>
      <c r="T41" s="412"/>
      <c r="U41" s="265"/>
      <c r="V41" s="192" t="s">
        <v>380</v>
      </c>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x14ac:dyDescent="0.3">
      <c r="A42" s="162" t="s">
        <v>425</v>
      </c>
      <c r="B42" s="447" t="s">
        <v>426</v>
      </c>
      <c r="C42" s="11"/>
      <c r="D42" s="12" t="s">
        <v>18</v>
      </c>
      <c r="E42" s="12"/>
      <c r="F42" s="156"/>
      <c r="G42" s="155"/>
      <c r="H42" s="12">
        <v>3</v>
      </c>
      <c r="I42" s="12"/>
      <c r="J42" s="157"/>
      <c r="K42" s="158">
        <v>6</v>
      </c>
      <c r="L42" s="158" t="s">
        <v>24</v>
      </c>
      <c r="M42" s="270"/>
      <c r="N42" s="148"/>
      <c r="O42" s="263" t="s">
        <v>27</v>
      </c>
      <c r="P42" s="28"/>
      <c r="Q42" s="148"/>
      <c r="R42" s="265"/>
      <c r="S42" s="411"/>
      <c r="T42" s="412"/>
      <c r="U42" s="265"/>
      <c r="V42" s="141" t="s">
        <v>366</v>
      </c>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x14ac:dyDescent="0.3">
      <c r="A43" s="162" t="s">
        <v>398</v>
      </c>
      <c r="B43" s="343" t="s">
        <v>399</v>
      </c>
      <c r="C43" s="11"/>
      <c r="D43" s="12"/>
      <c r="E43" s="12"/>
      <c r="F43" s="156" t="s">
        <v>18</v>
      </c>
      <c r="G43" s="155">
        <v>2</v>
      </c>
      <c r="H43" s="12"/>
      <c r="I43" s="12"/>
      <c r="J43" s="157"/>
      <c r="K43" s="158">
        <v>2</v>
      </c>
      <c r="L43" s="158" t="s">
        <v>35</v>
      </c>
      <c r="M43" s="270"/>
      <c r="N43" s="148"/>
      <c r="O43" s="263" t="s">
        <v>27</v>
      </c>
      <c r="P43" s="28"/>
      <c r="Q43" s="148"/>
      <c r="R43" s="265"/>
      <c r="S43" s="411"/>
      <c r="T43" s="412"/>
      <c r="U43" s="265"/>
      <c r="V43" s="141" t="s">
        <v>400</v>
      </c>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x14ac:dyDescent="0.3">
      <c r="A44" s="18" t="s">
        <v>233</v>
      </c>
      <c r="B44" s="19" t="s">
        <v>234</v>
      </c>
      <c r="C44" s="30"/>
      <c r="D44" s="21" t="s">
        <v>18</v>
      </c>
      <c r="E44" s="21"/>
      <c r="F44" s="21"/>
      <c r="G44" s="20">
        <v>2</v>
      </c>
      <c r="H44" s="22"/>
      <c r="I44" s="22"/>
      <c r="J44" s="23"/>
      <c r="K44" s="24">
        <v>2</v>
      </c>
      <c r="L44" s="24" t="s">
        <v>35</v>
      </c>
      <c r="M44" s="270"/>
      <c r="N44" s="148"/>
      <c r="O44" s="263" t="s">
        <v>27</v>
      </c>
      <c r="P44" s="28"/>
      <c r="Q44" s="148"/>
      <c r="R44" s="265"/>
      <c r="S44" s="411"/>
      <c r="T44" s="412"/>
      <c r="U44" s="265"/>
      <c r="V44" s="348" t="s">
        <v>235</v>
      </c>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x14ac:dyDescent="0.3">
      <c r="A45" s="480" t="s">
        <v>223</v>
      </c>
      <c r="B45" s="481" t="s">
        <v>224</v>
      </c>
      <c r="C45" s="30"/>
      <c r="D45" s="482" t="s">
        <v>18</v>
      </c>
      <c r="E45" s="482"/>
      <c r="F45" s="482"/>
      <c r="G45" s="483"/>
      <c r="H45" s="318"/>
      <c r="I45" s="318">
        <v>3</v>
      </c>
      <c r="J45" s="383"/>
      <c r="K45" s="384">
        <v>6</v>
      </c>
      <c r="L45" s="384" t="s">
        <v>24</v>
      </c>
      <c r="M45" s="277" t="s">
        <v>443</v>
      </c>
      <c r="N45" s="484" t="s">
        <v>40</v>
      </c>
      <c r="O45" s="485" t="s">
        <v>41</v>
      </c>
      <c r="P45" s="28"/>
      <c r="Q45" s="148"/>
      <c r="R45" s="265"/>
      <c r="S45" s="411"/>
      <c r="T45" s="412"/>
      <c r="U45" s="265"/>
      <c r="V45" s="486" t="s">
        <v>53</v>
      </c>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x14ac:dyDescent="0.3">
      <c r="A46" s="487" t="s">
        <v>163</v>
      </c>
      <c r="B46" s="488" t="s">
        <v>164</v>
      </c>
      <c r="C46" s="489"/>
      <c r="D46" s="490"/>
      <c r="E46" s="491" t="s">
        <v>18</v>
      </c>
      <c r="F46" s="492"/>
      <c r="G46" s="493">
        <v>3</v>
      </c>
      <c r="H46" s="491"/>
      <c r="I46" s="491"/>
      <c r="J46" s="494"/>
      <c r="K46" s="495">
        <v>3</v>
      </c>
      <c r="L46" s="496" t="s">
        <v>35</v>
      </c>
      <c r="M46" s="497"/>
      <c r="N46" s="148"/>
      <c r="O46" s="263" t="s">
        <v>27</v>
      </c>
      <c r="P46" s="28"/>
      <c r="Q46" s="148"/>
      <c r="R46" s="265"/>
      <c r="S46" s="411"/>
      <c r="T46" s="412"/>
      <c r="U46" s="265"/>
      <c r="V46" s="498" t="s">
        <v>21</v>
      </c>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x14ac:dyDescent="0.3">
      <c r="A47" s="499" t="s">
        <v>181</v>
      </c>
      <c r="B47" s="500" t="s">
        <v>182</v>
      </c>
      <c r="C47" s="30"/>
      <c r="D47" s="501"/>
      <c r="E47" s="501" t="s">
        <v>18</v>
      </c>
      <c r="F47" s="501"/>
      <c r="G47" s="502">
        <v>2</v>
      </c>
      <c r="H47" s="503"/>
      <c r="I47" s="503"/>
      <c r="J47" s="504"/>
      <c r="K47" s="505">
        <v>2</v>
      </c>
      <c r="L47" s="505" t="s">
        <v>35</v>
      </c>
      <c r="M47" s="270"/>
      <c r="N47" s="418"/>
      <c r="O47" s="263" t="s">
        <v>27</v>
      </c>
      <c r="P47" s="28"/>
      <c r="Q47" s="419"/>
      <c r="R47" s="420"/>
      <c r="S47" s="421"/>
      <c r="T47" s="412"/>
      <c r="U47" s="265"/>
      <c r="V47" s="276" t="s">
        <v>183</v>
      </c>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x14ac:dyDescent="0.3">
      <c r="A48" s="162" t="s">
        <v>409</v>
      </c>
      <c r="B48" s="451" t="s">
        <v>410</v>
      </c>
      <c r="C48" s="11" t="s">
        <v>18</v>
      </c>
      <c r="D48" s="12"/>
      <c r="E48" s="12"/>
      <c r="F48" s="156"/>
      <c r="G48" s="155">
        <v>2</v>
      </c>
      <c r="H48" s="12"/>
      <c r="I48" s="12"/>
      <c r="J48" s="157"/>
      <c r="K48" s="158">
        <v>2</v>
      </c>
      <c r="L48" s="158" t="s">
        <v>35</v>
      </c>
      <c r="M48" s="137"/>
      <c r="N48" s="422"/>
      <c r="O48" s="263" t="s">
        <v>27</v>
      </c>
      <c r="P48" s="423"/>
      <c r="Q48" s="419"/>
      <c r="R48" s="424"/>
      <c r="S48" s="421"/>
      <c r="T48" s="422"/>
      <c r="U48" s="86"/>
      <c r="V48" s="141" t="s">
        <v>371</v>
      </c>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15" customHeight="1" x14ac:dyDescent="0.3">
      <c r="A49" s="162" t="s">
        <v>422</v>
      </c>
      <c r="B49" s="447" t="s">
        <v>423</v>
      </c>
      <c r="C49" s="11"/>
      <c r="D49" s="12"/>
      <c r="E49" s="12" t="s">
        <v>18</v>
      </c>
      <c r="F49" s="156"/>
      <c r="G49" s="155">
        <v>2</v>
      </c>
      <c r="H49" s="12"/>
      <c r="I49" s="12"/>
      <c r="J49" s="157"/>
      <c r="K49" s="158">
        <v>2</v>
      </c>
      <c r="L49" s="158" t="s">
        <v>35</v>
      </c>
      <c r="M49" s="526" t="s">
        <v>443</v>
      </c>
      <c r="N49" s="484" t="s">
        <v>378</v>
      </c>
      <c r="O49" s="527" t="s">
        <v>379</v>
      </c>
      <c r="P49" s="28"/>
      <c r="Q49" s="148"/>
      <c r="R49" s="265"/>
      <c r="S49" s="411"/>
      <c r="T49" s="412"/>
      <c r="U49" s="265"/>
      <c r="V49" s="141" t="s">
        <v>424</v>
      </c>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x14ac:dyDescent="0.3">
      <c r="A50" s="18" t="s">
        <v>216</v>
      </c>
      <c r="B50" s="19" t="s">
        <v>217</v>
      </c>
      <c r="C50" s="20" t="s">
        <v>18</v>
      </c>
      <c r="D50" s="21"/>
      <c r="E50" s="21"/>
      <c r="F50" s="21"/>
      <c r="G50" s="20">
        <v>2</v>
      </c>
      <c r="H50" s="22"/>
      <c r="I50" s="22"/>
      <c r="J50" s="23"/>
      <c r="K50" s="24">
        <v>2</v>
      </c>
      <c r="L50" s="24" t="s">
        <v>35</v>
      </c>
      <c r="M50" s="270"/>
      <c r="N50" s="26"/>
      <c r="O50" s="263" t="s">
        <v>27</v>
      </c>
      <c r="P50" s="28"/>
      <c r="Q50" s="148"/>
      <c r="R50" s="265"/>
      <c r="S50" s="411"/>
      <c r="T50" s="412"/>
      <c r="U50" s="265"/>
      <c r="V50" s="348" t="s">
        <v>218</v>
      </c>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x14ac:dyDescent="0.3">
      <c r="A51" s="162" t="s">
        <v>341</v>
      </c>
      <c r="B51" s="19" t="s">
        <v>342</v>
      </c>
      <c r="C51" s="20"/>
      <c r="D51" s="22" t="s">
        <v>18</v>
      </c>
      <c r="E51" s="159"/>
      <c r="F51" s="156"/>
      <c r="G51" s="20">
        <v>2</v>
      </c>
      <c r="H51" s="22"/>
      <c r="I51" s="159"/>
      <c r="J51" s="159"/>
      <c r="K51" s="24">
        <v>2</v>
      </c>
      <c r="L51" s="24" t="s">
        <v>35</v>
      </c>
      <c r="M51" s="270"/>
      <c r="N51" s="26"/>
      <c r="O51" s="263" t="s">
        <v>27</v>
      </c>
      <c r="P51" s="28"/>
      <c r="Q51" s="148"/>
      <c r="R51" s="265"/>
      <c r="S51" s="411"/>
      <c r="T51" s="412"/>
      <c r="U51" s="265"/>
      <c r="V51" s="416" t="s">
        <v>306</v>
      </c>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x14ac:dyDescent="0.3">
      <c r="A52" s="162" t="s">
        <v>343</v>
      </c>
      <c r="B52" s="19" t="s">
        <v>344</v>
      </c>
      <c r="C52" s="20"/>
      <c r="D52" s="159"/>
      <c r="E52" s="22" t="s">
        <v>18</v>
      </c>
      <c r="F52" s="156"/>
      <c r="G52" s="20"/>
      <c r="H52" s="22"/>
      <c r="I52" s="12">
        <v>2</v>
      </c>
      <c r="J52" s="159"/>
      <c r="K52" s="24">
        <v>3</v>
      </c>
      <c r="L52" s="24" t="s">
        <v>24</v>
      </c>
      <c r="M52" s="137" t="s">
        <v>446</v>
      </c>
      <c r="N52" s="422" t="s">
        <v>341</v>
      </c>
      <c r="O52" s="471" t="s">
        <v>342</v>
      </c>
      <c r="P52" s="28"/>
      <c r="Q52" s="148"/>
      <c r="R52" s="265"/>
      <c r="S52" s="411"/>
      <c r="T52" s="412"/>
      <c r="U52" s="265"/>
      <c r="V52" s="416" t="s">
        <v>306</v>
      </c>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x14ac:dyDescent="0.3">
      <c r="A53" s="162" t="s">
        <v>349</v>
      </c>
      <c r="B53" s="19" t="s">
        <v>350</v>
      </c>
      <c r="C53" s="20"/>
      <c r="D53" s="22" t="s">
        <v>18</v>
      </c>
      <c r="E53" s="159"/>
      <c r="F53" s="156"/>
      <c r="G53" s="20"/>
      <c r="H53" s="22">
        <v>2</v>
      </c>
      <c r="I53" s="159"/>
      <c r="J53" s="159"/>
      <c r="K53" s="24">
        <v>3</v>
      </c>
      <c r="L53" s="24" t="s">
        <v>24</v>
      </c>
      <c r="M53" s="270"/>
      <c r="N53" s="418"/>
      <c r="O53" s="263" t="s">
        <v>27</v>
      </c>
      <c r="P53" s="28"/>
      <c r="Q53" s="148"/>
      <c r="R53" s="265"/>
      <c r="S53" s="411"/>
      <c r="T53" s="412"/>
      <c r="U53" s="265"/>
      <c r="V53" s="416" t="s">
        <v>351</v>
      </c>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x14ac:dyDescent="0.3">
      <c r="A54" s="162" t="s">
        <v>262</v>
      </c>
      <c r="B54" s="154" t="s">
        <v>263</v>
      </c>
      <c r="C54" s="355"/>
      <c r="D54" s="356" t="s">
        <v>18</v>
      </c>
      <c r="E54" s="356"/>
      <c r="F54" s="357"/>
      <c r="G54" s="355">
        <v>2</v>
      </c>
      <c r="H54" s="356"/>
      <c r="I54" s="356"/>
      <c r="J54" s="358"/>
      <c r="K54" s="359">
        <v>2</v>
      </c>
      <c r="L54" s="359" t="s">
        <v>35</v>
      </c>
      <c r="M54" s="277"/>
      <c r="N54" s="425"/>
      <c r="O54" s="263" t="s">
        <v>27</v>
      </c>
      <c r="P54" s="28"/>
      <c r="Q54" s="148"/>
      <c r="R54" s="265"/>
      <c r="S54" s="411"/>
      <c r="T54" s="412"/>
      <c r="U54" s="265"/>
      <c r="V54" s="348" t="s">
        <v>264</v>
      </c>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x14ac:dyDescent="0.3">
      <c r="A55" s="162" t="s">
        <v>265</v>
      </c>
      <c r="B55" s="154" t="s">
        <v>266</v>
      </c>
      <c r="C55" s="355"/>
      <c r="D55" s="356" t="s">
        <v>18</v>
      </c>
      <c r="E55" s="356"/>
      <c r="F55" s="357"/>
      <c r="G55" s="355"/>
      <c r="H55" s="356"/>
      <c r="I55" s="356">
        <v>3</v>
      </c>
      <c r="J55" s="358"/>
      <c r="K55" s="359">
        <v>6</v>
      </c>
      <c r="L55" s="359" t="s">
        <v>24</v>
      </c>
      <c r="M55" s="277"/>
      <c r="N55" s="425"/>
      <c r="O55" s="263" t="s">
        <v>27</v>
      </c>
      <c r="P55" s="28"/>
      <c r="Q55" s="148"/>
      <c r="R55" s="265"/>
      <c r="S55" s="411"/>
      <c r="T55" s="412"/>
      <c r="U55" s="265"/>
      <c r="V55" s="348" t="s">
        <v>264</v>
      </c>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x14ac:dyDescent="0.3">
      <c r="A56" s="162" t="s">
        <v>210</v>
      </c>
      <c r="B56" s="154" t="s">
        <v>211</v>
      </c>
      <c r="C56" s="155" t="s">
        <v>18</v>
      </c>
      <c r="D56" s="12"/>
      <c r="E56" s="12"/>
      <c r="F56" s="156"/>
      <c r="G56" s="155">
        <v>2</v>
      </c>
      <c r="H56" s="12"/>
      <c r="I56" s="12"/>
      <c r="J56" s="157"/>
      <c r="K56" s="158">
        <v>2</v>
      </c>
      <c r="L56" s="158" t="s">
        <v>35</v>
      </c>
      <c r="M56" s="277"/>
      <c r="N56" s="425"/>
      <c r="O56" s="263" t="s">
        <v>27</v>
      </c>
      <c r="P56" s="28"/>
      <c r="Q56" s="148"/>
      <c r="R56" s="265"/>
      <c r="S56" s="411"/>
      <c r="T56" s="412"/>
      <c r="U56" s="265"/>
      <c r="V56" s="275" t="s">
        <v>166</v>
      </c>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x14ac:dyDescent="0.3">
      <c r="A57" s="141" t="s">
        <v>85</v>
      </c>
      <c r="B57" s="19" t="s">
        <v>86</v>
      </c>
      <c r="C57" s="20" t="s">
        <v>18</v>
      </c>
      <c r="D57" s="22"/>
      <c r="E57" s="22"/>
      <c r="F57" s="22"/>
      <c r="G57" s="20">
        <v>3</v>
      </c>
      <c r="H57" s="22"/>
      <c r="I57" s="22"/>
      <c r="J57" s="23"/>
      <c r="K57" s="24">
        <v>4</v>
      </c>
      <c r="L57" s="24" t="s">
        <v>35</v>
      </c>
      <c r="M57" s="270"/>
      <c r="N57" s="148"/>
      <c r="O57" s="263" t="s">
        <v>27</v>
      </c>
      <c r="P57" s="28"/>
      <c r="Q57" s="148"/>
      <c r="R57" s="265"/>
      <c r="S57" s="411"/>
      <c r="T57" s="412"/>
      <c r="U57" s="265"/>
      <c r="V57" s="141" t="s">
        <v>87</v>
      </c>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s="178" customFormat="1" x14ac:dyDescent="0.3">
      <c r="A58" s="162"/>
      <c r="B58" s="154"/>
      <c r="C58" s="173">
        <f>SUMIF(C35:C57,"=x",$K35:$K57)</f>
        <v>10</v>
      </c>
      <c r="D58" s="173">
        <f>SUMIF(D35:D57,"=x",$K35:$K57)</f>
        <v>33</v>
      </c>
      <c r="E58" s="173">
        <f>SUMIF(E35:E57,"=x",$K35:$K57)</f>
        <v>26</v>
      </c>
      <c r="F58" s="173">
        <f>SUMIF(F35:F57,"=x",$K35:$K57)</f>
        <v>6</v>
      </c>
      <c r="G58" s="563">
        <f>SUM(C58:F58)</f>
        <v>75</v>
      </c>
      <c r="H58" s="563"/>
      <c r="I58" s="563"/>
      <c r="J58" s="563"/>
      <c r="K58" s="563"/>
      <c r="L58" s="563"/>
      <c r="M58" s="612"/>
      <c r="N58" s="612"/>
      <c r="O58" s="612"/>
      <c r="P58" s="612"/>
      <c r="Q58" s="612"/>
      <c r="R58" s="612"/>
      <c r="S58" s="612"/>
      <c r="T58" s="612"/>
      <c r="U58" s="612"/>
      <c r="V58" s="612"/>
    </row>
    <row r="59" spans="1:256" s="17" customFormat="1" ht="13.5" customHeight="1" x14ac:dyDescent="0.3">
      <c r="A59" s="141"/>
      <c r="B59" s="19"/>
      <c r="C59" s="181">
        <v>2</v>
      </c>
      <c r="D59" s="182">
        <v>8</v>
      </c>
      <c r="E59" s="182">
        <v>10</v>
      </c>
      <c r="F59" s="183">
        <v>4</v>
      </c>
      <c r="G59" s="564">
        <f>SUM(C59:F59)</f>
        <v>24</v>
      </c>
      <c r="H59" s="564"/>
      <c r="I59" s="564"/>
      <c r="J59" s="564"/>
      <c r="K59" s="564"/>
      <c r="L59" s="564"/>
      <c r="M59" s="593"/>
      <c r="N59" s="593"/>
      <c r="O59" s="593"/>
      <c r="P59" s="593"/>
      <c r="Q59" s="593"/>
      <c r="R59" s="593"/>
      <c r="S59" s="593"/>
      <c r="T59" s="593"/>
      <c r="U59" s="593"/>
      <c r="V59" s="593"/>
    </row>
    <row r="60" spans="1:256" ht="20.100000000000001" customHeight="1" x14ac:dyDescent="0.25">
      <c r="A60" s="624" t="s">
        <v>470</v>
      </c>
      <c r="B60" s="625"/>
      <c r="C60" s="625"/>
      <c r="D60" s="625"/>
      <c r="E60" s="625"/>
      <c r="F60" s="625"/>
      <c r="G60" s="625"/>
      <c r="H60" s="625"/>
      <c r="I60" s="625"/>
      <c r="J60" s="625"/>
      <c r="K60" s="625"/>
      <c r="L60" s="626"/>
      <c r="M60" s="566"/>
      <c r="N60" s="566"/>
      <c r="O60" s="566"/>
      <c r="P60" s="566"/>
      <c r="Q60" s="566"/>
      <c r="R60" s="566"/>
      <c r="S60" s="566"/>
      <c r="T60" s="566"/>
      <c r="U60" s="566"/>
      <c r="V60" s="566"/>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13.5" customHeight="1" x14ac:dyDescent="0.25">
      <c r="A61" s="350"/>
      <c r="B61" s="186" t="s">
        <v>151</v>
      </c>
      <c r="C61" s="20" t="s">
        <v>471</v>
      </c>
      <c r="D61" s="22"/>
      <c r="E61" s="22" t="s">
        <v>18</v>
      </c>
      <c r="F61" s="83"/>
      <c r="G61" s="20"/>
      <c r="H61" s="22"/>
      <c r="I61" s="22"/>
      <c r="J61" s="83"/>
      <c r="K61" s="24">
        <v>4</v>
      </c>
      <c r="L61" s="24"/>
      <c r="M61" s="270"/>
      <c r="N61" s="309"/>
      <c r="O61" s="427"/>
      <c r="P61" s="411"/>
      <c r="Q61" s="309"/>
      <c r="R61" s="310"/>
      <c r="S61" s="411"/>
      <c r="T61" s="428"/>
      <c r="U61" s="310"/>
      <c r="V61" s="429"/>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13.5" customHeight="1" x14ac:dyDescent="0.25">
      <c r="A62" s="350"/>
      <c r="B62" s="186" t="s">
        <v>151</v>
      </c>
      <c r="C62" s="20"/>
      <c r="D62" s="22"/>
      <c r="E62" s="22"/>
      <c r="F62" s="83" t="s">
        <v>18</v>
      </c>
      <c r="G62" s="20"/>
      <c r="H62" s="22"/>
      <c r="I62" s="22"/>
      <c r="J62" s="83"/>
      <c r="K62" s="24">
        <v>2</v>
      </c>
      <c r="L62" s="24"/>
      <c r="M62" s="270"/>
      <c r="N62" s="309"/>
      <c r="O62" s="427"/>
      <c r="P62" s="411"/>
      <c r="Q62" s="309"/>
      <c r="R62" s="310"/>
      <c r="S62" s="411"/>
      <c r="T62" s="428"/>
      <c r="U62" s="310"/>
      <c r="V62" s="429"/>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20.100000000000001" customHeight="1" x14ac:dyDescent="0.25">
      <c r="A63" s="533" t="s">
        <v>56</v>
      </c>
      <c r="B63" s="533"/>
      <c r="C63" s="14"/>
      <c r="D63" s="70"/>
      <c r="E63" s="70"/>
      <c r="F63" s="70"/>
      <c r="G63" s="14"/>
      <c r="H63" s="70"/>
      <c r="I63" s="70"/>
      <c r="J63" s="70"/>
      <c r="K63" s="70"/>
      <c r="L63" s="16"/>
      <c r="M63" s="566"/>
      <c r="N63" s="566"/>
      <c r="O63" s="566"/>
      <c r="P63" s="566"/>
      <c r="Q63" s="566"/>
      <c r="R63" s="566"/>
      <c r="S63" s="566"/>
      <c r="T63" s="566"/>
      <c r="U63" s="566"/>
      <c r="V63" s="566"/>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13.5" customHeight="1" x14ac:dyDescent="0.25">
      <c r="A64" s="188" t="str">
        <f>MSc!A27</f>
        <v>diplm1ub17dm</v>
      </c>
      <c r="B64" s="81" t="str">
        <f>MSc!B27</f>
        <v>Thesis Research Work I. PR</v>
      </c>
      <c r="C64" s="50"/>
      <c r="D64" s="190"/>
      <c r="E64" s="190" t="str">
        <f>MSc!E27</f>
        <v>x</v>
      </c>
      <c r="F64" s="49"/>
      <c r="G64" s="50"/>
      <c r="H64" s="190">
        <f>MSc!H27</f>
        <v>3</v>
      </c>
      <c r="I64" s="190"/>
      <c r="J64" s="49"/>
      <c r="K64" s="191">
        <f>MSc!K27</f>
        <v>5</v>
      </c>
      <c r="L64" s="158" t="s">
        <v>24</v>
      </c>
      <c r="M64" s="270"/>
      <c r="N64" s="309"/>
      <c r="O64" s="427"/>
      <c r="P64" s="411"/>
      <c r="Q64" s="309"/>
      <c r="R64" s="310"/>
      <c r="S64" s="411"/>
      <c r="T64" s="428"/>
      <c r="U64" s="310"/>
      <c r="V64" s="430" t="str">
        <f>MSc!V27</f>
        <v>Nyitray László</v>
      </c>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13.5" customHeight="1" x14ac:dyDescent="0.25">
      <c r="A65" s="188" t="str">
        <f>MSc!A28</f>
        <v>diplm2ub17dm</v>
      </c>
      <c r="B65" s="81" t="str">
        <f>MSc!B28</f>
        <v>Thesis Research Work II. PR</v>
      </c>
      <c r="C65" s="50"/>
      <c r="D65" s="190"/>
      <c r="E65" s="190"/>
      <c r="F65" s="49" t="str">
        <f>MSc!F28</f>
        <v>x</v>
      </c>
      <c r="G65" s="50"/>
      <c r="H65" s="190">
        <f>MSc!H28</f>
        <v>17</v>
      </c>
      <c r="I65" s="190"/>
      <c r="J65" s="49"/>
      <c r="K65" s="191">
        <f>MSc!K28</f>
        <v>25</v>
      </c>
      <c r="L65" s="158" t="s">
        <v>24</v>
      </c>
      <c r="M65" s="137" t="s">
        <v>446</v>
      </c>
      <c r="N65" s="85" t="str">
        <f>A64</f>
        <v>diplm1ub17dm</v>
      </c>
      <c r="O65" s="273" t="str">
        <f>B64</f>
        <v>Thesis Research Work I. PR</v>
      </c>
      <c r="P65" s="28"/>
      <c r="Q65" s="309"/>
      <c r="R65" s="310"/>
      <c r="S65" s="411"/>
      <c r="T65" s="428"/>
      <c r="U65" s="310"/>
      <c r="V65" s="430" t="str">
        <f>MSc!V28</f>
        <v>Nyitray László</v>
      </c>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24.9" customHeight="1" x14ac:dyDescent="0.25">
      <c r="A66" s="567" t="s">
        <v>152</v>
      </c>
      <c r="B66" s="567"/>
      <c r="C66" s="534"/>
      <c r="D66" s="534"/>
      <c r="E66" s="534"/>
      <c r="F66" s="534"/>
      <c r="G66" s="535"/>
      <c r="H66" s="535"/>
      <c r="I66" s="535"/>
      <c r="J66" s="535"/>
      <c r="K66" s="535"/>
      <c r="L66" s="535"/>
      <c r="M66" s="566"/>
      <c r="N66" s="566"/>
      <c r="O66" s="566"/>
      <c r="P66" s="566"/>
      <c r="Q66" s="566"/>
      <c r="R66" s="566"/>
      <c r="S66" s="566"/>
      <c r="T66" s="566"/>
      <c r="U66" s="566"/>
      <c r="V66" s="5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15" customHeight="1" x14ac:dyDescent="0.25">
      <c r="A67" s="538" t="s">
        <v>29</v>
      </c>
      <c r="B67" s="538"/>
      <c r="C67" s="56">
        <f t="shared" ref="C67:F69" si="2">SUMIF($A1:$A66,$A67,C1:C66)</f>
        <v>17</v>
      </c>
      <c r="D67" s="35">
        <f t="shared" si="2"/>
        <v>11</v>
      </c>
      <c r="E67" s="35">
        <f t="shared" si="2"/>
        <v>6</v>
      </c>
      <c r="F67" s="35">
        <f t="shared" si="2"/>
        <v>0</v>
      </c>
      <c r="G67" s="539">
        <f t="shared" ref="G67:G73" si="3">SUM(C67:F67)</f>
        <v>34</v>
      </c>
      <c r="H67" s="539"/>
      <c r="I67" s="539"/>
      <c r="J67" s="539"/>
      <c r="K67" s="539"/>
      <c r="L67" s="539"/>
      <c r="M67" s="613"/>
      <c r="N67" s="613"/>
      <c r="O67" s="613"/>
      <c r="P67" s="613"/>
      <c r="Q67" s="613"/>
      <c r="R67" s="613"/>
      <c r="S67" s="613"/>
      <c r="T67" s="613"/>
      <c r="U67" s="613"/>
      <c r="V67" s="613"/>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15" customHeight="1" x14ac:dyDescent="0.25">
      <c r="A68" s="541" t="s">
        <v>30</v>
      </c>
      <c r="B68" s="541"/>
      <c r="C68" s="57">
        <f t="shared" si="2"/>
        <v>28</v>
      </c>
      <c r="D68" s="39">
        <f t="shared" si="2"/>
        <v>22</v>
      </c>
      <c r="E68" s="39">
        <f t="shared" si="2"/>
        <v>10</v>
      </c>
      <c r="F68" s="39">
        <f t="shared" si="2"/>
        <v>0</v>
      </c>
      <c r="G68" s="542">
        <f t="shared" si="3"/>
        <v>60</v>
      </c>
      <c r="H68" s="542"/>
      <c r="I68" s="542"/>
      <c r="J68" s="542"/>
      <c r="K68" s="542"/>
      <c r="L68" s="542"/>
      <c r="M68" s="565"/>
      <c r="N68" s="565"/>
      <c r="O68" s="565"/>
      <c r="P68" s="565"/>
      <c r="Q68" s="565"/>
      <c r="R68" s="565"/>
      <c r="S68" s="565"/>
      <c r="T68" s="565"/>
      <c r="U68" s="565"/>
      <c r="V68" s="565"/>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15" customHeight="1" x14ac:dyDescent="0.25">
      <c r="A69" s="543" t="s">
        <v>31</v>
      </c>
      <c r="B69" s="543"/>
      <c r="C69" s="58">
        <f t="shared" si="2"/>
        <v>2</v>
      </c>
      <c r="D69" s="43">
        <f t="shared" si="2"/>
        <v>0</v>
      </c>
      <c r="E69" s="43">
        <f t="shared" si="2"/>
        <v>1</v>
      </c>
      <c r="F69" s="43">
        <f t="shared" si="2"/>
        <v>0</v>
      </c>
      <c r="G69" s="544">
        <f t="shared" si="3"/>
        <v>3</v>
      </c>
      <c r="H69" s="544"/>
      <c r="I69" s="544"/>
      <c r="J69" s="544"/>
      <c r="K69" s="544"/>
      <c r="L69" s="544"/>
      <c r="M69" s="614"/>
      <c r="N69" s="614"/>
      <c r="O69" s="614"/>
      <c r="P69" s="614"/>
      <c r="Q69" s="614"/>
      <c r="R69" s="614"/>
      <c r="S69" s="614"/>
      <c r="T69" s="614"/>
      <c r="U69" s="614"/>
      <c r="V69" s="614"/>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15" customHeight="1" x14ac:dyDescent="0.25">
      <c r="A70" s="431"/>
      <c r="B70" s="200" t="s">
        <v>153</v>
      </c>
      <c r="C70" s="201">
        <f>C59</f>
        <v>2</v>
      </c>
      <c r="D70" s="202">
        <f>D59</f>
        <v>8</v>
      </c>
      <c r="E70" s="202">
        <f>E59</f>
        <v>10</v>
      </c>
      <c r="F70" s="203">
        <f>F59</f>
        <v>4</v>
      </c>
      <c r="G70" s="572">
        <f t="shared" si="3"/>
        <v>24</v>
      </c>
      <c r="H70" s="572"/>
      <c r="I70" s="572"/>
      <c r="J70" s="572"/>
      <c r="K70" s="572"/>
      <c r="L70" s="572"/>
      <c r="M70" s="388"/>
      <c r="N70" s="205"/>
      <c r="O70" s="323"/>
      <c r="P70" s="432"/>
      <c r="Q70" s="205"/>
      <c r="R70" s="323"/>
      <c r="S70" s="432"/>
      <c r="T70" s="206"/>
      <c r="U70" s="323"/>
      <c r="V70" s="433"/>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15" customHeight="1" x14ac:dyDescent="0.25">
      <c r="A71" s="434"/>
      <c r="B71" s="209" t="s">
        <v>154</v>
      </c>
      <c r="C71" s="210"/>
      <c r="D71" s="211">
        <f>SUMIF(D61:D62,"=x",$K61:$K62)</f>
        <v>0</v>
      </c>
      <c r="E71" s="211">
        <v>4</v>
      </c>
      <c r="F71" s="213">
        <f>SUMIF(F61:F62,"=x",$K61:$K62)</f>
        <v>2</v>
      </c>
      <c r="G71" s="573">
        <f t="shared" si="3"/>
        <v>6</v>
      </c>
      <c r="H71" s="573"/>
      <c r="I71" s="573"/>
      <c r="J71" s="573"/>
      <c r="K71" s="573"/>
      <c r="L71" s="573"/>
      <c r="M71" s="256"/>
      <c r="N71" s="215"/>
      <c r="O71" s="326"/>
      <c r="P71" s="408"/>
      <c r="Q71" s="215"/>
      <c r="R71" s="326"/>
      <c r="S71" s="408"/>
      <c r="T71" s="216"/>
      <c r="U71" s="326"/>
      <c r="V71" s="435"/>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15" customHeight="1" x14ac:dyDescent="0.25">
      <c r="A72" s="436"/>
      <c r="B72" s="219" t="s">
        <v>155</v>
      </c>
      <c r="C72" s="220">
        <f>SUMIF(C64:C65,"=x",$K64:$K65)</f>
        <v>0</v>
      </c>
      <c r="D72" s="221">
        <f>SUMIF(D64:D65,"=x",$K64:$K65)</f>
        <v>0</v>
      </c>
      <c r="E72" s="221">
        <f>SUMIF(E64:E65,"=x",$K64:$K65)</f>
        <v>5</v>
      </c>
      <c r="F72" s="222">
        <f>SUMIF(F64:F65,"=x",$K64:$K65)</f>
        <v>25</v>
      </c>
      <c r="G72" s="570">
        <f t="shared" si="3"/>
        <v>30</v>
      </c>
      <c r="H72" s="570"/>
      <c r="I72" s="570"/>
      <c r="J72" s="570"/>
      <c r="K72" s="570"/>
      <c r="L72" s="570"/>
      <c r="M72" s="256"/>
      <c r="N72" s="215"/>
      <c r="O72" s="326"/>
      <c r="P72" s="408"/>
      <c r="Q72" s="215"/>
      <c r="R72" s="326"/>
      <c r="S72" s="408"/>
      <c r="T72" s="216"/>
      <c r="U72" s="326"/>
      <c r="V72" s="435"/>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24.9" customHeight="1" x14ac:dyDescent="0.25">
      <c r="A73" s="437"/>
      <c r="B73" s="224" t="s">
        <v>156</v>
      </c>
      <c r="C73" s="225">
        <f>SUM(C70:C72,C68)</f>
        <v>30</v>
      </c>
      <c r="D73" s="226">
        <f>SUM(D70:D72,D68)</f>
        <v>30</v>
      </c>
      <c r="E73" s="226">
        <f>SUM(E70:E72,E68)</f>
        <v>29</v>
      </c>
      <c r="F73" s="228">
        <f>SUM(F70:F72,F68)</f>
        <v>31</v>
      </c>
      <c r="G73" s="571">
        <f t="shared" si="3"/>
        <v>120</v>
      </c>
      <c r="H73" s="571"/>
      <c r="I73" s="571"/>
      <c r="J73" s="571"/>
      <c r="K73" s="571"/>
      <c r="L73" s="571"/>
      <c r="M73" s="256"/>
      <c r="N73" s="215"/>
      <c r="O73" s="326"/>
      <c r="P73" s="408"/>
      <c r="Q73" s="215"/>
      <c r="R73" s="326"/>
      <c r="S73" s="408"/>
      <c r="T73" s="216"/>
      <c r="U73" s="326"/>
      <c r="V73" s="435"/>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ht="15" customHeight="1" x14ac:dyDescent="0.25">
      <c r="A74"/>
      <c r="B74" s="88"/>
      <c r="C74" s="89"/>
      <c r="D74" s="89"/>
      <c r="E74" s="89"/>
      <c r="F74" s="89"/>
      <c r="G74" s="89"/>
      <c r="H74" s="232"/>
      <c r="I74" s="232"/>
      <c r="J74" s="232"/>
      <c r="K74" s="232"/>
      <c r="L74" s="232"/>
      <c r="M74" s="398"/>
      <c r="N74" s="246"/>
      <c r="O74" s="438"/>
      <c r="P74" s="408"/>
      <c r="Q74" s="246"/>
      <c r="R74" s="439"/>
      <c r="S74" s="408"/>
      <c r="T74" s="440"/>
      <c r="U74" s="439"/>
      <c r="V74" s="441"/>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ht="15" customHeight="1" x14ac:dyDescent="0.3">
      <c r="A75" s="93" t="str">
        <f>MSc!A30</f>
        <v>Evaluation</v>
      </c>
      <c r="B75"/>
      <c r="C75"/>
      <c r="D75" s="247"/>
      <c r="E75" s="247"/>
      <c r="F75" s="247"/>
      <c r="G75" s="247"/>
      <c r="H75" s="247"/>
      <c r="I75" s="247"/>
      <c r="J75" s="231"/>
      <c r="K75" s="232"/>
      <c r="L75" s="233"/>
      <c r="M75" s="403"/>
      <c r="N75" s="330"/>
      <c r="O75" s="331"/>
      <c r="P75"/>
      <c r="Q75"/>
      <c r="R75"/>
      <c r="S75"/>
      <c r="T75"/>
      <c r="U75"/>
      <c r="V75" s="442"/>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s="17" customFormat="1" ht="15" customHeight="1" x14ac:dyDescent="0.3">
      <c r="A76" s="17" t="str">
        <f>MSc!A31</f>
        <v>AK = "A" type exam</v>
      </c>
      <c r="B76" s="2"/>
      <c r="C76" s="1"/>
      <c r="D76" s="247"/>
      <c r="E76" s="247"/>
      <c r="F76" s="247"/>
      <c r="G76" s="247"/>
      <c r="H76" s="247"/>
      <c r="I76" s="333"/>
      <c r="J76" s="237"/>
      <c r="K76" s="238"/>
      <c r="L76" s="239"/>
      <c r="M76" s="405"/>
      <c r="N76" s="330"/>
      <c r="O76" s="443"/>
      <c r="P76" s="404"/>
      <c r="Q76" s="252"/>
      <c r="R76" s="94"/>
      <c r="S76" s="404"/>
      <c r="T76" s="252"/>
      <c r="U76" s="94"/>
      <c r="V76" s="442"/>
    </row>
    <row r="77" spans="1:256" ht="15" customHeight="1" x14ac:dyDescent="0.3">
      <c r="A77" s="17" t="str">
        <f>MSc!A32</f>
        <v>BK = "B"  type exam</v>
      </c>
      <c r="D77" s="247"/>
      <c r="E77" s="247"/>
      <c r="F77" s="247"/>
      <c r="G77" s="247"/>
      <c r="H77" s="247"/>
      <c r="I77" s="244"/>
      <c r="J77" s="237"/>
      <c r="K77" s="238"/>
      <c r="L77" s="239"/>
      <c r="M77" s="405"/>
      <c r="N77" s="330"/>
      <c r="O77" s="443"/>
      <c r="V77" s="442"/>
    </row>
    <row r="78" spans="1:256" ht="15" customHeight="1" x14ac:dyDescent="0.3">
      <c r="A78" s="17" t="str">
        <f>MSc!A33</f>
        <v>CK = "C"  type exam</v>
      </c>
      <c r="D78" s="247"/>
      <c r="E78" s="247"/>
      <c r="F78" s="247"/>
      <c r="G78" s="247"/>
      <c r="H78" s="247"/>
      <c r="I78" s="244"/>
      <c r="J78" s="237"/>
      <c r="K78" s="238"/>
      <c r="L78" s="239"/>
      <c r="M78" s="405"/>
      <c r="N78" s="330"/>
      <c r="O78" s="443"/>
      <c r="V78" s="442"/>
    </row>
    <row r="79" spans="1:256" ht="15" customHeight="1" x14ac:dyDescent="0.3">
      <c r="A79" s="17" t="str">
        <f>MSc!A34</f>
        <v>DK = "D"  type exam</v>
      </c>
      <c r="D79" s="247"/>
      <c r="E79" s="247"/>
      <c r="F79" s="247"/>
      <c r="G79" s="247"/>
      <c r="H79" s="247"/>
      <c r="I79" s="244"/>
      <c r="J79" s="237"/>
      <c r="K79" s="238"/>
      <c r="L79" s="239"/>
      <c r="M79" s="335"/>
      <c r="N79" s="330"/>
      <c r="O79" s="443"/>
      <c r="V79" s="442"/>
    </row>
    <row r="80" spans="1:256" ht="15" customHeight="1" x14ac:dyDescent="0.3">
      <c r="A80" s="17" t="str">
        <f>MSc!A35</f>
        <v>Gyj= practice (5-level evaluation)</v>
      </c>
      <c r="D80" s="247"/>
      <c r="E80" s="247"/>
      <c r="F80" s="247"/>
      <c r="G80" s="247"/>
      <c r="H80" s="247"/>
      <c r="I80" s="244"/>
      <c r="J80" s="243"/>
      <c r="K80" s="243"/>
      <c r="L80" s="243"/>
      <c r="M80" s="405"/>
      <c r="N80" s="330"/>
      <c r="O80" s="443"/>
      <c r="V80" s="442"/>
    </row>
    <row r="81" spans="1:22" ht="15" customHeight="1" x14ac:dyDescent="0.3">
      <c r="A81" s="17" t="str">
        <f>MSc!A36</f>
        <v>Hf = (3-level evaluation)</v>
      </c>
      <c r="D81" s="247"/>
      <c r="E81" s="247"/>
      <c r="F81" s="247"/>
      <c r="G81" s="247"/>
      <c r="H81" s="247"/>
      <c r="I81" s="244"/>
      <c r="J81" s="237"/>
      <c r="K81" s="238"/>
      <c r="L81" s="244"/>
      <c r="M81" s="336"/>
      <c r="N81" s="330"/>
      <c r="O81" s="443"/>
      <c r="V81" s="442"/>
    </row>
    <row r="82" spans="1:22" ht="15" customHeight="1" x14ac:dyDescent="0.3">
      <c r="A82" s="17" t="str">
        <f>MSc!A37</f>
        <v>Tf = (2-level evaluation)</v>
      </c>
      <c r="O82" s="444"/>
      <c r="V82" s="442"/>
    </row>
    <row r="83" spans="1:22" ht="15" customHeight="1" x14ac:dyDescent="0.3">
      <c r="A83" s="17"/>
      <c r="O83" s="444"/>
      <c r="V83" s="442"/>
    </row>
    <row r="84" spans="1:22" x14ac:dyDescent="0.3">
      <c r="A84" s="93" t="str">
        <f>MSc!A39</f>
        <v>Prerequisites</v>
      </c>
    </row>
    <row r="85" spans="1:22" x14ac:dyDescent="0.3">
      <c r="A85" s="445" t="str">
        <f>MSc!A40</f>
        <v>strong</v>
      </c>
    </row>
    <row r="86" spans="1:22" x14ac:dyDescent="0.3">
      <c r="A86" s="375" t="str">
        <f>MSc!A41</f>
        <v>weak</v>
      </c>
    </row>
    <row r="87" spans="1:22" x14ac:dyDescent="0.3">
      <c r="A87" s="17" t="str">
        <f>MSc!A42</f>
        <v>t = simultaneous registration</v>
      </c>
    </row>
  </sheetData>
  <mergeCells count="86">
    <mergeCell ref="G72:L72"/>
    <mergeCell ref="G73:L73"/>
    <mergeCell ref="A69:B69"/>
    <mergeCell ref="G69:L69"/>
    <mergeCell ref="M69:V69"/>
    <mergeCell ref="G70:L70"/>
    <mergeCell ref="G71:L71"/>
    <mergeCell ref="M67:V67"/>
    <mergeCell ref="A68:B68"/>
    <mergeCell ref="G68:L68"/>
    <mergeCell ref="M68:V68"/>
    <mergeCell ref="A67:B67"/>
    <mergeCell ref="G67:L67"/>
    <mergeCell ref="A63:B63"/>
    <mergeCell ref="M63:V63"/>
    <mergeCell ref="A66:B66"/>
    <mergeCell ref="C66:F66"/>
    <mergeCell ref="G66:L66"/>
    <mergeCell ref="M66:V66"/>
    <mergeCell ref="C34:O34"/>
    <mergeCell ref="G58:L58"/>
    <mergeCell ref="M58:V58"/>
    <mergeCell ref="G59:L59"/>
    <mergeCell ref="M59:V59"/>
    <mergeCell ref="M60:V60"/>
    <mergeCell ref="A60:L60"/>
    <mergeCell ref="A32:B32"/>
    <mergeCell ref="G32:L32"/>
    <mergeCell ref="M32:V32"/>
    <mergeCell ref="A33:B33"/>
    <mergeCell ref="G33:L33"/>
    <mergeCell ref="M33:V33"/>
    <mergeCell ref="A24:B24"/>
    <mergeCell ref="C24:F24"/>
    <mergeCell ref="G24:L24"/>
    <mergeCell ref="M24:V24"/>
    <mergeCell ref="M25:V25"/>
    <mergeCell ref="A31:B31"/>
    <mergeCell ref="G31:L31"/>
    <mergeCell ref="M31:V31"/>
    <mergeCell ref="A22:B22"/>
    <mergeCell ref="G22:L22"/>
    <mergeCell ref="M22:V22"/>
    <mergeCell ref="A23:B23"/>
    <mergeCell ref="G23:L23"/>
    <mergeCell ref="M23:V23"/>
    <mergeCell ref="A20:B20"/>
    <mergeCell ref="G20:L20"/>
    <mergeCell ref="M20:V20"/>
    <mergeCell ref="A21:B21"/>
    <mergeCell ref="G21:L21"/>
    <mergeCell ref="M21:V21"/>
    <mergeCell ref="A18:B18"/>
    <mergeCell ref="G18:L18"/>
    <mergeCell ref="M18:V18"/>
    <mergeCell ref="A19:B19"/>
    <mergeCell ref="G19:L19"/>
    <mergeCell ref="M19:V19"/>
    <mergeCell ref="A10:B10"/>
    <mergeCell ref="G10:L10"/>
    <mergeCell ref="M10:V10"/>
    <mergeCell ref="A11:B11"/>
    <mergeCell ref="C11:F11"/>
    <mergeCell ref="G11:L11"/>
    <mergeCell ref="M11:V11"/>
    <mergeCell ref="A8:B8"/>
    <mergeCell ref="G8:L8"/>
    <mergeCell ref="M8:V8"/>
    <mergeCell ref="A9:B9"/>
    <mergeCell ref="G9:L9"/>
    <mergeCell ref="M9:V9"/>
    <mergeCell ref="A4:B4"/>
    <mergeCell ref="C4:F4"/>
    <mergeCell ref="G4:L4"/>
    <mergeCell ref="M4:V4"/>
    <mergeCell ref="K2:K3"/>
    <mergeCell ref="L2:L3"/>
    <mergeCell ref="M2:O3"/>
    <mergeCell ref="P2:R3"/>
    <mergeCell ref="S2:U3"/>
    <mergeCell ref="A1:H1"/>
    <mergeCell ref="A2:A3"/>
    <mergeCell ref="B2:B3"/>
    <mergeCell ref="C2:F2"/>
    <mergeCell ref="G2:J2"/>
    <mergeCell ref="V2:V3"/>
  </mergeCells>
  <pageMargins left="0.7" right="0.7" top="0.75" bottom="0.75" header="0.51180555555555496" footer="0.51180555555555496"/>
  <pageSetup paperSize="9" firstPageNumber="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9780E-729C-4759-B7BC-E9E798E403FE}">
  <dimension ref="A1:E9"/>
  <sheetViews>
    <sheetView zoomScaleNormal="100" workbookViewId="0">
      <selection activeCell="B9" sqref="B9"/>
    </sheetView>
  </sheetViews>
  <sheetFormatPr defaultColWidth="9.33203125" defaultRowHeight="14.4" x14ac:dyDescent="0.3"/>
  <cols>
    <col min="1" max="1" width="22" style="506" customWidth="1"/>
    <col min="2" max="2" width="23.6640625" style="506" customWidth="1"/>
    <col min="3" max="3" width="9.33203125" style="506"/>
    <col min="4" max="4" width="24" style="506" customWidth="1"/>
    <col min="5" max="16384" width="9.33203125" style="506"/>
  </cols>
  <sheetData>
    <row r="1" spans="1:5" x14ac:dyDescent="0.3">
      <c r="A1" s="506" t="s">
        <v>472</v>
      </c>
      <c r="B1" s="506" t="s">
        <v>473</v>
      </c>
      <c r="C1" s="506" t="s">
        <v>474</v>
      </c>
      <c r="D1" s="506" t="s">
        <v>475</v>
      </c>
      <c r="E1" s="506" t="s">
        <v>476</v>
      </c>
    </row>
    <row r="2" spans="1:5" x14ac:dyDescent="0.3">
      <c r="A2" s="506" t="s">
        <v>477</v>
      </c>
      <c r="B2" s="506" t="s">
        <v>478</v>
      </c>
      <c r="C2" s="506" t="s">
        <v>474</v>
      </c>
      <c r="D2" s="506" t="s">
        <v>475</v>
      </c>
      <c r="E2" s="506" t="s">
        <v>476</v>
      </c>
    </row>
    <row r="3" spans="1:5" x14ac:dyDescent="0.3">
      <c r="A3" s="506" t="s">
        <v>479</v>
      </c>
      <c r="B3" s="506" t="s">
        <v>480</v>
      </c>
      <c r="C3" s="506" t="s">
        <v>481</v>
      </c>
      <c r="D3" s="506" t="s">
        <v>482</v>
      </c>
    </row>
    <row r="4" spans="1:5" x14ac:dyDescent="0.3">
      <c r="A4" s="506" t="s">
        <v>483</v>
      </c>
      <c r="B4" s="506" t="s">
        <v>484</v>
      </c>
      <c r="D4" s="506" t="s">
        <v>481</v>
      </c>
    </row>
    <row r="5" spans="1:5" x14ac:dyDescent="0.3">
      <c r="B5" s="506" t="s">
        <v>485</v>
      </c>
    </row>
    <row r="6" spans="1:5" x14ac:dyDescent="0.3">
      <c r="B6" s="506" t="s">
        <v>486</v>
      </c>
    </row>
    <row r="7" spans="1:5" x14ac:dyDescent="0.3">
      <c r="B7" s="506" t="s">
        <v>487</v>
      </c>
    </row>
    <row r="8" spans="1:5" x14ac:dyDescent="0.3">
      <c r="B8" s="506" t="s">
        <v>488</v>
      </c>
    </row>
    <row r="9" spans="1:5" x14ac:dyDescent="0.3">
      <c r="B9" s="506" t="s">
        <v>489</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12</vt:i4>
      </vt:variant>
    </vt:vector>
  </HeadingPairs>
  <TitlesOfParts>
    <vt:vector size="20" baseType="lpstr">
      <vt:lpstr>MSc</vt:lpstr>
      <vt:lpstr>MSc-NHB</vt:lpstr>
      <vt:lpstr>MSc-MGCDB</vt:lpstr>
      <vt:lpstr>MSc-MIM</vt:lpstr>
      <vt:lpstr>MSc-PB</vt:lpstr>
      <vt:lpstr>MSc_EECB</vt:lpstr>
      <vt:lpstr>MSc_BINF</vt:lpstr>
      <vt:lpstr>segédtábla</vt:lpstr>
      <vt:lpstr>MSc_BINF!_FilterDatabase</vt:lpstr>
      <vt:lpstr>MSc_EECB!_FilterDatabase</vt:lpstr>
      <vt:lpstr>'MSc-MGCDB'!_FilterDatabase</vt:lpstr>
      <vt:lpstr>'MSc-MIM'!_FilterDatabase</vt:lpstr>
      <vt:lpstr>'MSc-NHB'!_FilterDatabase</vt:lpstr>
      <vt:lpstr>'MSc-PB'!_FilterDatabase</vt:lpstr>
      <vt:lpstr>bejegyzéstipus</vt:lpstr>
      <vt:lpstr>Előadás</vt:lpstr>
      <vt:lpstr>Gyakorlat</vt:lpstr>
      <vt:lpstr>Labor</vt:lpstr>
      <vt:lpstr>Tárgyfelvételtípus</vt:lpstr>
      <vt:lpstr>tárgykövetelmény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Molnár Ferenc</dc:creator>
  <cp:lastModifiedBy>Dovicsin-Péntek Csilla Klára</cp:lastModifiedBy>
  <cp:revision>1</cp:revision>
  <cp:lastPrinted>2017-01-27T08:23:00Z</cp:lastPrinted>
  <dcterms:created xsi:type="dcterms:W3CDTF">2009-11-09T08:26:21Z</dcterms:created>
  <dcterms:modified xsi:type="dcterms:W3CDTF">2024-12-18T09:43:46Z</dcterms:modified>
  <dc:language>en-US</dc:language>
</cp:coreProperties>
</file>